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30" windowWidth="11340" windowHeight="2460" tabRatio="601" activeTab="0"/>
  </bookViews>
  <sheets>
    <sheet name="Balanço Social 2015" sheetId="1" r:id="rId1"/>
  </sheets>
  <definedNames>
    <definedName name="_xlnm.Print_Area" localSheetId="0">'Balanço Social 2015'!$A$1:$L$700</definedName>
  </definedNames>
  <calcPr fullCalcOnLoad="1"/>
</workbook>
</file>

<file path=xl/sharedStrings.xml><?xml version="1.0" encoding="utf-8"?>
<sst xmlns="http://schemas.openxmlformats.org/spreadsheetml/2006/main" count="1109" uniqueCount="474">
  <si>
    <t>Pena Disciplinar</t>
  </si>
  <si>
    <t>Remuneração base</t>
  </si>
  <si>
    <t>Trabalho normal nocturno</t>
  </si>
  <si>
    <t>Trabalho por turnos</t>
  </si>
  <si>
    <t>Ajudas de custo</t>
  </si>
  <si>
    <t>Representação</t>
  </si>
  <si>
    <t xml:space="preserve">               </t>
  </si>
  <si>
    <t>Motivo da Ausência</t>
  </si>
  <si>
    <t>Relação Jurídica</t>
  </si>
  <si>
    <t>do trabalhador</t>
  </si>
  <si>
    <t>de países</t>
  </si>
  <si>
    <t>da União</t>
  </si>
  <si>
    <t>Europeia</t>
  </si>
  <si>
    <t>Quadro 5</t>
  </si>
  <si>
    <t>Contagem dos trabalhadores estrangeiros por cargo/carreira segundo nacionalidade e género</t>
  </si>
  <si>
    <t>CPLP</t>
  </si>
  <si>
    <t>Quadro 6</t>
  </si>
  <si>
    <t>Contagem dos trabalhadores portadores de deficiência por cargo/carreira segundo o escalão etário e género</t>
  </si>
  <si>
    <t>Quadro 7</t>
  </si>
  <si>
    <t>Procedimento</t>
  </si>
  <si>
    <t>Concursal</t>
  </si>
  <si>
    <t>Cedência de</t>
  </si>
  <si>
    <t>Interesse</t>
  </si>
  <si>
    <t>Público</t>
  </si>
  <si>
    <t>Interna a orgãos</t>
  </si>
  <si>
    <t>ou serviços</t>
  </si>
  <si>
    <t>Regresso de</t>
  </si>
  <si>
    <t>Licença</t>
  </si>
  <si>
    <t>Comissão de</t>
  </si>
  <si>
    <t>CEAGP/CEAGPA</t>
  </si>
  <si>
    <t xml:space="preserve">situações </t>
  </si>
  <si>
    <t>Quadro 8</t>
  </si>
  <si>
    <t>Contagem das saídas de trabalhadores por cargo/carreira segundo o motivo de saída e género</t>
  </si>
  <si>
    <t>Revogação</t>
  </si>
  <si>
    <t>(mútuo acordo)</t>
  </si>
  <si>
    <t>Resolução ou</t>
  </si>
  <si>
    <t xml:space="preserve">Exoneração </t>
  </si>
  <si>
    <t>(iniciativa empregador)</t>
  </si>
  <si>
    <t>Resolução, Denuncia</t>
  </si>
  <si>
    <t>ou Exoneração</t>
  </si>
  <si>
    <t>(iniciativa trabalhador)</t>
  </si>
  <si>
    <t>Sanção</t>
  </si>
  <si>
    <t>Disciplinar</t>
  </si>
  <si>
    <t>Quadro 10</t>
  </si>
  <si>
    <t>Contagem dos postos de trabalho previstos e não ocupados durante o ano por cargo/carreira segundo a dificuldade de recrutamento</t>
  </si>
  <si>
    <t>Não abertura de</t>
  </si>
  <si>
    <t>procedimento</t>
  </si>
  <si>
    <t>concursal</t>
  </si>
  <si>
    <t>do procedimento</t>
  </si>
  <si>
    <t xml:space="preserve">Impugnação </t>
  </si>
  <si>
    <t>Falta de aprovação</t>
  </si>
  <si>
    <t>do orgão</t>
  </si>
  <si>
    <t>executivo</t>
  </si>
  <si>
    <t xml:space="preserve">Procedimento </t>
  </si>
  <si>
    <t>improcedente</t>
  </si>
  <si>
    <t>concursal em</t>
  </si>
  <si>
    <t>desenvolvimento</t>
  </si>
  <si>
    <t>Quadro 11</t>
  </si>
  <si>
    <t>Contagem das mudanças de situação dos trabalhadores por cargo/carreira segundo o motivo e género</t>
  </si>
  <si>
    <t>(carreiras não revistas e</t>
  </si>
  <si>
    <t>Promoções</t>
  </si>
  <si>
    <t>carreiras subsistentes)</t>
  </si>
  <si>
    <t>Consolidação da</t>
  </si>
  <si>
    <t>mobilidade</t>
  </si>
  <si>
    <t>na categoria</t>
  </si>
  <si>
    <t>Alteração obrigatória</t>
  </si>
  <si>
    <t xml:space="preserve"> do posicionamento</t>
  </si>
  <si>
    <t>remuneratório</t>
  </si>
  <si>
    <t xml:space="preserve">remuneratório por </t>
  </si>
  <si>
    <t>opção gestionária (regra)</t>
  </si>
  <si>
    <t>Alte.do posicionamento</t>
  </si>
  <si>
    <t>opção gestionária (excepção)</t>
  </si>
  <si>
    <t>Quadro 14.1</t>
  </si>
  <si>
    <t>Contagem das horas de trabalho nocturno, normal e extraordinário, segundo género</t>
  </si>
  <si>
    <t>Contagem das horas de trabalho extraordinário diurno e nocturno, segundo género</t>
  </si>
  <si>
    <t>Extraordinário Diurno</t>
  </si>
  <si>
    <t>Extraordinário Nocturno</t>
  </si>
  <si>
    <t>Quadro 14.2</t>
  </si>
  <si>
    <t>Quadro 14.3</t>
  </si>
  <si>
    <t>Contagem das horas em dias de descanso semanal e feriados segundo o género</t>
  </si>
  <si>
    <t>Descanso semanal</t>
  </si>
  <si>
    <t>Obrigatório</t>
  </si>
  <si>
    <t>complementar</t>
  </si>
  <si>
    <t>Feriados</t>
  </si>
  <si>
    <t>Quadro 15</t>
  </si>
  <si>
    <t>Contagem dos dias de ausência ao trabalho durante o ano por cargo/carreira segundo o motivo da ausência e género</t>
  </si>
  <si>
    <t>Protecção na</t>
  </si>
  <si>
    <t>Parentalidade</t>
  </si>
  <si>
    <t>de familiar</t>
  </si>
  <si>
    <t>Por acidente em</t>
  </si>
  <si>
    <t>serviço ou doença</t>
  </si>
  <si>
    <t>profissional</t>
  </si>
  <si>
    <t>a familiares</t>
  </si>
  <si>
    <t>Cumprimento de</t>
  </si>
  <si>
    <t>Greve</t>
  </si>
  <si>
    <t>Quadro 18</t>
  </si>
  <si>
    <t>Suplementos Remuneratórios</t>
  </si>
  <si>
    <t>Prémios de Desempenho</t>
  </si>
  <si>
    <t>Prestações Sociais</t>
  </si>
  <si>
    <t>Outros encargos com pessoal</t>
  </si>
  <si>
    <t>Quadro 18.1</t>
  </si>
  <si>
    <t>Trabalho Extraordinário (diurno e nocturno)</t>
  </si>
  <si>
    <t>Trabalho em dias de descanso semanal,complementar e feriados (não incluído em trabalho extraordinário)</t>
  </si>
  <si>
    <t>Disponibilidade permanente</t>
  </si>
  <si>
    <t>Outros regimes especiais de prestação de serviço</t>
  </si>
  <si>
    <t>Risco,penosidade e insalubridade</t>
  </si>
  <si>
    <t>Fixação na periferia</t>
  </si>
  <si>
    <t>Abono por falhas</t>
  </si>
  <si>
    <t>Participação em reuniões</t>
  </si>
  <si>
    <t>Secretariado</t>
  </si>
  <si>
    <t>Outros suplementos remuneratórios</t>
  </si>
  <si>
    <t>Quadro 18.2</t>
  </si>
  <si>
    <t>Prestações Familiares</t>
  </si>
  <si>
    <t>Encargos com Pessoal</t>
  </si>
  <si>
    <t>Abono de Familia</t>
  </si>
  <si>
    <t>Subsídios no âmbito da protecção da parentalidade</t>
  </si>
  <si>
    <t>Subsídio de morte</t>
  </si>
  <si>
    <t>Benefícios Sociais</t>
  </si>
  <si>
    <t>Outras prestações sociais</t>
  </si>
  <si>
    <t>Quadro 18.2.1</t>
  </si>
  <si>
    <t>Benefícios de Apoio Social</t>
  </si>
  <si>
    <t>Grupos Desportivos/casa de pessoal</t>
  </si>
  <si>
    <t>Subsídio de frequência de creche e de educação pré-escolar</t>
  </si>
  <si>
    <t>Colónia de férias</t>
  </si>
  <si>
    <t>Subsídio de estudos</t>
  </si>
  <si>
    <t>Apoio socioeconómico</t>
  </si>
  <si>
    <t>Outros benefícios sociais</t>
  </si>
  <si>
    <t>Quadros 19.1</t>
  </si>
  <si>
    <t>Numero de acidentes</t>
  </si>
  <si>
    <t>1 a 3 dias de baixa</t>
  </si>
  <si>
    <t>Quadros 19.2</t>
  </si>
  <si>
    <t>Contagem dos acidentes de trabalho e de dias de trabalho perdidos com baixa por género (In itinere)</t>
  </si>
  <si>
    <t>Contagem dos acidentes de trabalho e de dias de trabalho perdidos com baixa por género (no local de Trabalho)</t>
  </si>
  <si>
    <t>Quadros 20</t>
  </si>
  <si>
    <t>Contagem dos casos de incapacidade declarados durante o ano relativamente aos trabalhadores vítimas de acidentes de trabalho</t>
  </si>
  <si>
    <t>Casos de incapacidade permanente absoluta</t>
  </si>
  <si>
    <t>Casos de Incapacidade permanente parcial</t>
  </si>
  <si>
    <t>Casos de incapacidade permanente absoluta para o trabalho habitual</t>
  </si>
  <si>
    <t>Casos de incapacidade temporária e absoluta</t>
  </si>
  <si>
    <t>Casos de incapacidade temporária e parcial</t>
  </si>
  <si>
    <t>Quadros 21</t>
  </si>
  <si>
    <t>Contagem das situações participadas e confirmadas de doença profissional e de dias de trabalho perdidos</t>
  </si>
  <si>
    <t>Doença Profissional</t>
  </si>
  <si>
    <t>Códigos</t>
  </si>
  <si>
    <t>Nº de dias de Ausência</t>
  </si>
  <si>
    <t>Quadros 22</t>
  </si>
  <si>
    <t>Contagem das actividades de medicina no trabalho e respectivos encargos</t>
  </si>
  <si>
    <t>Total dos exames médicos efectuados</t>
  </si>
  <si>
    <t>Total (euros)</t>
  </si>
  <si>
    <t>Exames períodos</t>
  </si>
  <si>
    <t>Exames de cessação de funções</t>
  </si>
  <si>
    <t>Despesas com medicina no trabalho</t>
  </si>
  <si>
    <t>Visitas aos postos de trabalho</t>
  </si>
  <si>
    <t>Quadros 23</t>
  </si>
  <si>
    <t>Contagem das intervenções das comissões de segurança e saúde no trabalho por tipo</t>
  </si>
  <si>
    <t>Reuniões da Comissão</t>
  </si>
  <si>
    <t>Quadros 24</t>
  </si>
  <si>
    <t>Contagem dos trabalhadores sujeitos a acções de reintegração profissional em resultado de acidentes de trabalho ou doença</t>
  </si>
  <si>
    <t>Alteração das funções exercidas</t>
  </si>
  <si>
    <t>Formação Profissional</t>
  </si>
  <si>
    <t>Adaptação do posto de trabalho</t>
  </si>
  <si>
    <t>Alteração do regime de trabalho</t>
  </si>
  <si>
    <t>Mobilidade Interna</t>
  </si>
  <si>
    <t>Quadros 25</t>
  </si>
  <si>
    <t>Contagem das acções de formação e sensibilização em matéria de segurança e saúde no trabalho</t>
  </si>
  <si>
    <t>Acções de formação e de sensibilização realizadas</t>
  </si>
  <si>
    <t>Trabalhadores abrangidos pelas acções realizadas</t>
  </si>
  <si>
    <t>Quadros 26</t>
  </si>
  <si>
    <t>Custos com a prevenção de acidentes e doenças profissionais</t>
  </si>
  <si>
    <t>Valor (euros)</t>
  </si>
  <si>
    <t>Encargos de estrutura de medicina e segurança no trabalho</t>
  </si>
  <si>
    <t>Formação em prevenção de riscos</t>
  </si>
  <si>
    <t>Outros custos com a prevenção de acidentes e doenças profissionais</t>
  </si>
  <si>
    <t>Quadros 27</t>
  </si>
  <si>
    <t>59 horas</t>
  </si>
  <si>
    <t>Quadros 28</t>
  </si>
  <si>
    <t>Acções internas</t>
  </si>
  <si>
    <t>Acções externas</t>
  </si>
  <si>
    <t>Total de Participantes</t>
  </si>
  <si>
    <t>Quadros 29</t>
  </si>
  <si>
    <t>Total de horas</t>
  </si>
  <si>
    <t>Tipo de Acção</t>
  </si>
  <si>
    <t>Quadros 30</t>
  </si>
  <si>
    <t>Quadros 31</t>
  </si>
  <si>
    <t>Relações Profissionais</t>
  </si>
  <si>
    <t>Quadros 32</t>
  </si>
  <si>
    <t>Processos Transitados do ano anterior</t>
  </si>
  <si>
    <t>Processos decididos - repreenção escrita</t>
  </si>
  <si>
    <t>Processos decididos - multa</t>
  </si>
  <si>
    <t>Processos decididos - despedimento por facto imputável ao trabalhador</t>
  </si>
  <si>
    <t>Processos decididos - cessação da comissão de serviço</t>
  </si>
  <si>
    <t>Contagem dos prestadores de serviços (pessoas singulares) segundo a modalidade de prestação de serviços e género</t>
  </si>
  <si>
    <t>Despesas anuais com formação profissional</t>
  </si>
  <si>
    <t>30 a 34</t>
  </si>
  <si>
    <t>35 -39</t>
  </si>
  <si>
    <t>40 ou mais anos</t>
  </si>
  <si>
    <t>Conclusão sem</t>
  </si>
  <si>
    <t>sucesso do período</t>
  </si>
  <si>
    <t>experimental</t>
  </si>
  <si>
    <t xml:space="preserve">Fim de situação de </t>
  </si>
  <si>
    <t>cedência de interesse</t>
  </si>
  <si>
    <t>público</t>
  </si>
  <si>
    <t>Morte</t>
  </si>
  <si>
    <t>Reforma/aposentação</t>
  </si>
  <si>
    <t>Limite de idade</t>
  </si>
  <si>
    <t xml:space="preserve">Processos decididos - suspensão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</si>
  <si>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Cessação da </t>
  </si>
  <si>
    <t xml:space="preserve">Comissão de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</si>
  <si>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</si>
  <si>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BALANÇO SOCIAL</t>
  </si>
  <si>
    <t>(dados reportados a 31 de Dezembro)</t>
  </si>
  <si>
    <t>Informática</t>
  </si>
  <si>
    <t>Bombeiros</t>
  </si>
  <si>
    <t>Sexo</t>
  </si>
  <si>
    <t>Total</t>
  </si>
  <si>
    <t>M</t>
  </si>
  <si>
    <t>de</t>
  </si>
  <si>
    <t>F</t>
  </si>
  <si>
    <t>efectivos</t>
  </si>
  <si>
    <t>T</t>
  </si>
  <si>
    <t>Outras</t>
  </si>
  <si>
    <t>25 - 29</t>
  </si>
  <si>
    <t>30 -34</t>
  </si>
  <si>
    <t>35 - 39</t>
  </si>
  <si>
    <t>40 - 44</t>
  </si>
  <si>
    <t>45 - 49</t>
  </si>
  <si>
    <t>50 - 54</t>
  </si>
  <si>
    <t>55 - 59</t>
  </si>
  <si>
    <t>60 - 64</t>
  </si>
  <si>
    <t>65 - 69</t>
  </si>
  <si>
    <t>70 ou mais</t>
  </si>
  <si>
    <t>Agrupamentos</t>
  </si>
  <si>
    <t>de Antiguidade</t>
  </si>
  <si>
    <t>até 5 anos</t>
  </si>
  <si>
    <t>5 a 9</t>
  </si>
  <si>
    <t>10 a 14</t>
  </si>
  <si>
    <t>15 a 19</t>
  </si>
  <si>
    <t>20 a 24</t>
  </si>
  <si>
    <t>25 a 29</t>
  </si>
  <si>
    <t>Proveniência</t>
  </si>
  <si>
    <t>(a)</t>
  </si>
  <si>
    <t>outros</t>
  </si>
  <si>
    <t>Nível de</t>
  </si>
  <si>
    <t>Escolaridade</t>
  </si>
  <si>
    <t>menos de</t>
  </si>
  <si>
    <t>4 anos</t>
  </si>
  <si>
    <t>de escolaridade</t>
  </si>
  <si>
    <t>4 anos de</t>
  </si>
  <si>
    <t>escolaridade</t>
  </si>
  <si>
    <t>6 anos de</t>
  </si>
  <si>
    <t>9 anos de</t>
  </si>
  <si>
    <t>11 anos</t>
  </si>
  <si>
    <t>12 anos</t>
  </si>
  <si>
    <t>Bacharelato</t>
  </si>
  <si>
    <t>Licenciatura</t>
  </si>
  <si>
    <t>Mestrado</t>
  </si>
  <si>
    <t>Doutoramento</t>
  </si>
  <si>
    <t>(dados reportados ao período de 1 de Janeiro a 31 de Dezembro)</t>
  </si>
  <si>
    <t>Modalidade</t>
  </si>
  <si>
    <t>de Admissão</t>
  </si>
  <si>
    <t xml:space="preserve"> </t>
  </si>
  <si>
    <t>Motivo de</t>
  </si>
  <si>
    <t>Saída</t>
  </si>
  <si>
    <t>Falecimento</t>
  </si>
  <si>
    <t>Motivo da</t>
  </si>
  <si>
    <t>Caducidade</t>
  </si>
  <si>
    <t>TOTAL</t>
  </si>
  <si>
    <t>Alteração</t>
  </si>
  <si>
    <t>Tipo</t>
  </si>
  <si>
    <t>Trabalhador</t>
  </si>
  <si>
    <t>estudante</t>
  </si>
  <si>
    <t>Assistência</t>
  </si>
  <si>
    <t>Extraordinário</t>
  </si>
  <si>
    <t>Normal</t>
  </si>
  <si>
    <t>Ausência</t>
  </si>
  <si>
    <t xml:space="preserve">Total de </t>
  </si>
  <si>
    <t>dias de</t>
  </si>
  <si>
    <t>Casamento</t>
  </si>
  <si>
    <t>Doença</t>
  </si>
  <si>
    <t>Por conta</t>
  </si>
  <si>
    <t>do período</t>
  </si>
  <si>
    <t>de férias</t>
  </si>
  <si>
    <t>Com</t>
  </si>
  <si>
    <t>perda</t>
  </si>
  <si>
    <t>de vencimento</t>
  </si>
  <si>
    <t>Injustificadas</t>
  </si>
  <si>
    <t>Quadro 2</t>
  </si>
  <si>
    <t>Mortais</t>
  </si>
  <si>
    <t>Número</t>
  </si>
  <si>
    <t>Valor</t>
  </si>
  <si>
    <t>Exames de admissão</t>
  </si>
  <si>
    <t>Exames ocasionais e complementares</t>
  </si>
  <si>
    <t>Visitas aos locais de trabalho</t>
  </si>
  <si>
    <t>Equipamentos de protecção</t>
  </si>
  <si>
    <t>Menos de</t>
  </si>
  <si>
    <t>de Acção</t>
  </si>
  <si>
    <t>30 horas</t>
  </si>
  <si>
    <t>119 horas</t>
  </si>
  <si>
    <t>internas</t>
  </si>
  <si>
    <t>externas</t>
  </si>
  <si>
    <t>Acções Internas</t>
  </si>
  <si>
    <t>Acções Externas</t>
  </si>
  <si>
    <t>Subsídio de educação especial</t>
  </si>
  <si>
    <t>Subsídio mensal vitalício</t>
  </si>
  <si>
    <t>Subsídio de funeral</t>
  </si>
  <si>
    <t>Subsídio de refeição</t>
  </si>
  <si>
    <t>Refeitórios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</si>
  <si>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</si>
  <si>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</si>
  <si>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</si>
  <si>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</si>
  <si>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instaurados durante o ano</t>
  </si>
  <si>
    <t>Processos transitados para o ano seguinte</t>
  </si>
  <si>
    <t>(EM DIAS)</t>
  </si>
  <si>
    <t>(Euros)</t>
  </si>
  <si>
    <t>Outros</t>
  </si>
  <si>
    <t>Serviço</t>
  </si>
  <si>
    <t>(dados reportados  a 31 de Dezembro)</t>
  </si>
  <si>
    <t xml:space="preserve">Total dos encargos com pessoal durante o ano </t>
  </si>
  <si>
    <t>de 30 a</t>
  </si>
  <si>
    <t>de 60  a</t>
  </si>
  <si>
    <t xml:space="preserve">com 120 </t>
  </si>
  <si>
    <t>horas ou mais</t>
  </si>
  <si>
    <t>Técnico Superior</t>
  </si>
  <si>
    <t>Numero</t>
  </si>
  <si>
    <t>Contagem dos trabalhadores por cargo/carreira segundo a modalidade de Vinculação e género</t>
  </si>
  <si>
    <t>Dirigente Intermédio</t>
  </si>
  <si>
    <t>Dirigente Superior</t>
  </si>
  <si>
    <t>Carreiras Gerais - assistente Técnico</t>
  </si>
  <si>
    <t>Carreiras Gerais - Assistente  Operacional</t>
  </si>
  <si>
    <t>Policia Municipal</t>
  </si>
  <si>
    <t>Comissão de serviço</t>
  </si>
  <si>
    <t>CTFP</t>
  </si>
  <si>
    <t>indeterminado</t>
  </si>
  <si>
    <t xml:space="preserve">Por tempo </t>
  </si>
  <si>
    <t>a termo resolutivo</t>
  </si>
  <si>
    <t>certo</t>
  </si>
  <si>
    <t>Tarefa</t>
  </si>
  <si>
    <t>Avença</t>
  </si>
  <si>
    <t>Contagem dos trabalhadores por cargo/carreira segundo o escalão etário e género</t>
  </si>
  <si>
    <t>20 anos</t>
  </si>
  <si>
    <t>20-24</t>
  </si>
  <si>
    <t>anos</t>
  </si>
  <si>
    <t>Contagem dos trabalhadores por cargo/carreira segundo o nível de antiguidade e género</t>
  </si>
  <si>
    <t>Quadro 1</t>
  </si>
  <si>
    <t>Quadros 1.1</t>
  </si>
  <si>
    <t>Quadro 3</t>
  </si>
  <si>
    <t>incerto</t>
  </si>
  <si>
    <t xml:space="preserve">a termo resolutivo </t>
  </si>
  <si>
    <t>Quadro 4</t>
  </si>
  <si>
    <t>Contagem dos trabalhadores por cargo/carreira segundo o nível de escolaridade e género</t>
  </si>
  <si>
    <t>H</t>
  </si>
  <si>
    <t>4 a 30 dias de baixa</t>
  </si>
  <si>
    <t>Superior a 30 de baixa</t>
  </si>
  <si>
    <t>Número de acidentes com baixa</t>
  </si>
  <si>
    <t>H:</t>
  </si>
  <si>
    <t>T:</t>
  </si>
  <si>
    <t>Número de dias de trabalho perdidos por acidentes ocorridos no ano</t>
  </si>
  <si>
    <t>Número de dias de trabalho perdidos por acidentes ocorridos em anos anteriores</t>
  </si>
  <si>
    <t>Processos decididos - arquivados</t>
  </si>
  <si>
    <t>outros (a)</t>
  </si>
  <si>
    <t xml:space="preserve">T: </t>
  </si>
  <si>
    <t>mobilidade interna</t>
  </si>
  <si>
    <t xml:space="preserve">Outras </t>
  </si>
  <si>
    <t>Quadros 33</t>
  </si>
  <si>
    <t>Eleitos</t>
  </si>
  <si>
    <t>Regime Permanência - Tempo inteiro - câmara municipal - presidente e vereadores</t>
  </si>
  <si>
    <t>Regime permanência meio tempo - câmara municipal - vereadores</t>
  </si>
  <si>
    <t>Regime não permanência - câmara municipal</t>
  </si>
  <si>
    <t>Regime não permanência - assembleia municipal</t>
  </si>
  <si>
    <t>Quadros 34</t>
  </si>
  <si>
    <t>Gabinetes de Apoio Pessoal</t>
  </si>
  <si>
    <t>Chefe de Gabinete</t>
  </si>
  <si>
    <t>Do mapa de pessoal do Município</t>
  </si>
  <si>
    <t>Adjuntos</t>
  </si>
  <si>
    <t>Secretários</t>
  </si>
  <si>
    <t>De outra entidade pública, com vínculo à Administração Pública</t>
  </si>
  <si>
    <t>Sem vínculo à administração Pública</t>
  </si>
  <si>
    <t>Quadros 35</t>
  </si>
  <si>
    <t>Dirigentes e equiparados</t>
  </si>
  <si>
    <t>Dirigente Superior (diretor Municipal)</t>
  </si>
  <si>
    <t>Dirigente Intermédio (Diretor de Departamento)</t>
  </si>
  <si>
    <t>Dirigente Intermédio (Chefe de Divisão)</t>
  </si>
  <si>
    <t>Chefe de equipa multidisciplinar (equiparado a diretor municipal</t>
  </si>
  <si>
    <t>Chefe de equipa multidisciplinar (equiparado a chefe de divisão)</t>
  </si>
  <si>
    <t>Nº de cargos previstos em regulamento municipal</t>
  </si>
  <si>
    <t>Nº de cargos providos em 31/12</t>
  </si>
  <si>
    <t>Faixas Etárias</t>
  </si>
  <si>
    <t xml:space="preserve">M: </t>
  </si>
  <si>
    <t>Tipo de ação</t>
  </si>
  <si>
    <t>Ano: 2015</t>
  </si>
  <si>
    <t>Contagem dos trabalhadores admitidos e regressados durante o ano por cargo/carreira segundo o modo de ocupação do posto de trabalho ou modalidade de vinculação e género</t>
  </si>
  <si>
    <t>Contagem das ações de formação profissional por tipo segundo a duração da ação</t>
  </si>
  <si>
    <t>Contagem dos participantes em ações de formação profissional por cargo/carreira segundo o tipo de ação</t>
  </si>
  <si>
    <t>Contagem das horas dispendidas em ações de formação profissional por cargo/carreira segundo o tipo de ação</t>
  </si>
  <si>
    <t xml:space="preserve">                                            </t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</si>
  <si>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517</t>
    </r>
  </si>
  <si>
    <r>
      <rPr>
        <b/>
        <sz val="10"/>
        <rFont val="Calibri"/>
        <family val="2"/>
      </rPr>
      <t xml:space="preserve">T: </t>
    </r>
    <r>
      <rPr>
        <sz val="10"/>
        <rFont val="Calibri"/>
        <family val="2"/>
      </rPr>
      <t>164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</si>
  <si>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681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</si>
  <si>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325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</si>
  <si>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44</t>
    </r>
  </si>
  <si>
    <r>
      <rPr>
        <b/>
        <sz val="10"/>
        <rFont val="Calibri"/>
        <family val="2"/>
      </rPr>
      <t xml:space="preserve">T: </t>
    </r>
    <r>
      <rPr>
        <sz val="10"/>
        <rFont val="Calibri"/>
        <family val="2"/>
      </rPr>
      <t>69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</si>
  <si>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20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</si>
  <si>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25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</si>
  <si>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217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</si>
  <si>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130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</si>
  <si>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69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</si>
  <si>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67</t>
    </r>
  </si>
  <si>
    <r>
      <rPr>
        <b/>
        <sz val="10"/>
        <rFont val="Calibri"/>
        <family val="2"/>
      </rPr>
      <t xml:space="preserve">T: </t>
    </r>
    <r>
      <rPr>
        <sz val="10"/>
        <rFont val="Calibri"/>
        <family val="2"/>
      </rPr>
      <t>79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</si>
  <si>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14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</si>
  <si>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5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</si>
  <si>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4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</si>
  <si>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11</t>
    </r>
  </si>
  <si>
    <r>
      <rPr>
        <b/>
        <sz val="10"/>
        <rFont val="Calibri"/>
        <family val="2"/>
      </rPr>
      <t xml:space="preserve">T: </t>
    </r>
    <r>
      <rPr>
        <sz val="10"/>
        <rFont val="Calibri"/>
        <family val="2"/>
      </rPr>
      <t>6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</si>
  <si>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75</t>
    </r>
  </si>
  <si>
    <r>
      <rPr>
        <b/>
        <sz val="10"/>
        <rFont val="Calibri"/>
        <family val="2"/>
      </rPr>
      <t xml:space="preserve">T: </t>
    </r>
    <r>
      <rPr>
        <sz val="10"/>
        <rFont val="Calibri"/>
        <family val="2"/>
      </rPr>
      <t>72.332,03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</si>
  <si>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5 566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</si>
  <si>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2 999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</si>
  <si>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2 242</t>
    </r>
  </si>
  <si>
    <r>
      <rPr>
        <b/>
        <sz val="10"/>
        <rFont val="Calibri"/>
        <family val="2"/>
      </rPr>
      <t>H:</t>
    </r>
    <r>
      <rPr>
        <sz val="10"/>
        <rFont val="Calibri"/>
        <family val="2"/>
      </rPr>
      <t xml:space="preserve"> 0</t>
    </r>
  </si>
  <si>
    <r>
      <rPr>
        <b/>
        <sz val="10"/>
        <rFont val="Calibri"/>
        <family val="2"/>
      </rPr>
      <t>M:</t>
    </r>
    <r>
      <rPr>
        <sz val="10"/>
        <rFont val="Calibri"/>
        <family val="2"/>
      </rPr>
      <t xml:space="preserve"> 1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</si>
  <si>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1</t>
    </r>
  </si>
  <si>
    <r>
      <rPr>
        <b/>
        <sz val="10"/>
        <rFont val="Calibri"/>
        <family val="2"/>
      </rPr>
      <t>M:</t>
    </r>
    <r>
      <rPr>
        <sz val="10"/>
        <rFont val="Calibri"/>
        <family val="2"/>
      </rPr>
      <t xml:space="preserve"> 3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</si>
  <si>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3</t>
    </r>
  </si>
  <si>
    <r>
      <rPr>
        <b/>
        <sz val="10"/>
        <rFont val="Calibri"/>
        <family val="2"/>
      </rPr>
      <t>H:</t>
    </r>
    <r>
      <rPr>
        <sz val="10"/>
        <rFont val="Calibri"/>
        <family val="2"/>
      </rPr>
      <t xml:space="preserve"> 11</t>
    </r>
  </si>
  <si>
    <r>
      <rPr>
        <b/>
        <sz val="10"/>
        <rFont val="Calibri"/>
        <family val="2"/>
      </rPr>
      <t>M:</t>
    </r>
    <r>
      <rPr>
        <sz val="10"/>
        <rFont val="Calibri"/>
        <family val="2"/>
      </rPr>
      <t xml:space="preserve"> 35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</si>
  <si>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46</t>
    </r>
  </si>
  <si>
    <r>
      <rPr>
        <b/>
        <sz val="10"/>
        <rFont val="Calibri"/>
        <family val="2"/>
      </rPr>
      <t>H:</t>
    </r>
    <r>
      <rPr>
        <sz val="10"/>
        <rFont val="Calibri"/>
        <family val="2"/>
      </rPr>
      <t xml:space="preserve"> 170</t>
    </r>
  </si>
  <si>
    <r>
      <rPr>
        <b/>
        <sz val="10"/>
        <rFont val="Calibri"/>
        <family val="2"/>
      </rPr>
      <t>M:</t>
    </r>
    <r>
      <rPr>
        <sz val="10"/>
        <rFont val="Calibri"/>
        <family val="2"/>
      </rPr>
      <t xml:space="preserve"> 488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</si>
  <si>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658</t>
    </r>
  </si>
  <si>
    <r>
      <rPr>
        <b/>
        <sz val="10"/>
        <rFont val="Calibri"/>
        <family val="2"/>
      </rPr>
      <t>H:</t>
    </r>
    <r>
      <rPr>
        <sz val="10"/>
        <rFont val="Calibri"/>
        <family val="2"/>
      </rPr>
      <t xml:space="preserve"> 76</t>
    </r>
  </si>
  <si>
    <r>
      <rPr>
        <b/>
        <sz val="10"/>
        <rFont val="Calibri"/>
        <family val="2"/>
      </rPr>
      <t>M:</t>
    </r>
    <r>
      <rPr>
        <sz val="10"/>
        <rFont val="Calibri"/>
        <family val="2"/>
      </rPr>
      <t xml:space="preserve"> 164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</si>
  <si>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240</t>
    </r>
  </si>
  <si>
    <r>
      <rPr>
        <b/>
        <sz val="10"/>
        <rFont val="Calibri"/>
        <family val="2"/>
      </rPr>
      <t xml:space="preserve">H: </t>
    </r>
    <r>
      <rPr>
        <sz val="10"/>
        <rFont val="Calibri"/>
        <family val="2"/>
      </rPr>
      <t>14</t>
    </r>
  </si>
  <si>
    <r>
      <rPr>
        <b/>
        <sz val="10"/>
        <rFont val="Calibri"/>
        <family val="2"/>
      </rPr>
      <t>M:</t>
    </r>
    <r>
      <rPr>
        <sz val="10"/>
        <rFont val="Calibri"/>
        <family val="2"/>
      </rPr>
      <t xml:space="preserve"> 22</t>
    </r>
  </si>
  <si>
    <r>
      <rPr>
        <b/>
        <sz val="10"/>
        <rFont val="Calibri"/>
        <family val="2"/>
      </rPr>
      <t xml:space="preserve">T: </t>
    </r>
    <r>
      <rPr>
        <sz val="10"/>
        <rFont val="Calibri"/>
        <family val="2"/>
      </rPr>
      <t>36</t>
    </r>
  </si>
  <si>
    <r>
      <rPr>
        <b/>
        <sz val="10"/>
        <rFont val="Calibri"/>
        <family val="2"/>
      </rPr>
      <t xml:space="preserve">H: </t>
    </r>
    <r>
      <rPr>
        <sz val="10"/>
        <rFont val="Calibri"/>
        <family val="2"/>
      </rPr>
      <t>1 090</t>
    </r>
  </si>
  <si>
    <r>
      <rPr>
        <b/>
        <sz val="10"/>
        <rFont val="Calibri"/>
        <family val="2"/>
      </rPr>
      <t xml:space="preserve">M: </t>
    </r>
    <r>
      <rPr>
        <sz val="10"/>
        <rFont val="Calibri"/>
        <family val="2"/>
      </rPr>
      <t>2 158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</si>
  <si>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3 248</t>
    </r>
  </si>
  <si>
    <r>
      <rPr>
        <b/>
        <sz val="10"/>
        <rFont val="Calibri"/>
        <family val="2"/>
      </rPr>
      <t>H:</t>
    </r>
    <r>
      <rPr>
        <sz val="10"/>
        <rFont val="Calibri"/>
        <family val="2"/>
      </rPr>
      <t xml:space="preserve"> 2 613</t>
    </r>
  </si>
  <si>
    <r>
      <rPr>
        <b/>
        <sz val="10"/>
        <rFont val="Calibri"/>
        <family val="2"/>
      </rPr>
      <t>M:</t>
    </r>
    <r>
      <rPr>
        <sz val="10"/>
        <rFont val="Calibri"/>
        <family val="2"/>
      </rPr>
      <t xml:space="preserve"> 2 681</t>
    </r>
  </si>
  <si>
    <r>
      <rPr>
        <b/>
        <sz val="10"/>
        <rFont val="Calibri"/>
        <family val="2"/>
      </rPr>
      <t xml:space="preserve">T: </t>
    </r>
    <r>
      <rPr>
        <sz val="10"/>
        <rFont val="Calibri"/>
        <family val="2"/>
      </rPr>
      <t>5 294</t>
    </r>
  </si>
  <si>
    <r>
      <rPr>
        <b/>
        <sz val="10"/>
        <rFont val="Calibri"/>
        <family val="2"/>
      </rPr>
      <t>H:</t>
    </r>
    <r>
      <rPr>
        <sz val="10"/>
        <rFont val="Calibri"/>
        <family val="2"/>
      </rPr>
      <t xml:space="preserve"> 5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</si>
  <si>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8</t>
    </r>
  </si>
  <si>
    <r>
      <rPr>
        <b/>
        <sz val="10"/>
        <rFont val="Calibri"/>
        <family val="2"/>
      </rPr>
      <t>H:</t>
    </r>
    <r>
      <rPr>
        <sz val="10"/>
        <rFont val="Calibri"/>
        <family val="2"/>
      </rPr>
      <t xml:space="preserve"> 185</t>
    </r>
  </si>
  <si>
    <r>
      <rPr>
        <b/>
        <sz val="10"/>
        <rFont val="Calibri"/>
        <family val="2"/>
      </rPr>
      <t>M:</t>
    </r>
    <r>
      <rPr>
        <sz val="10"/>
        <rFont val="Calibri"/>
        <family val="2"/>
      </rPr>
      <t xml:space="preserve"> 77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</si>
  <si>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262</t>
    </r>
  </si>
  <si>
    <r>
      <rPr>
        <b/>
        <sz val="10"/>
        <rFont val="Calibri"/>
        <family val="2"/>
      </rPr>
      <t>H:</t>
    </r>
    <r>
      <rPr>
        <sz val="10"/>
        <rFont val="Calibri"/>
        <family val="2"/>
      </rPr>
      <t xml:space="preserve"> 126</t>
    </r>
  </si>
  <si>
    <r>
      <rPr>
        <b/>
        <sz val="10"/>
        <rFont val="Calibri"/>
        <family val="2"/>
      </rPr>
      <t xml:space="preserve">M: </t>
    </r>
    <r>
      <rPr>
        <sz val="10"/>
        <rFont val="Calibri"/>
        <family val="2"/>
      </rPr>
      <t>38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</si>
  <si>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164</t>
    </r>
  </si>
  <si>
    <r>
      <rPr>
        <b/>
        <sz val="10"/>
        <rFont val="Calibri"/>
        <family val="2"/>
      </rPr>
      <t>H:</t>
    </r>
    <r>
      <rPr>
        <sz val="10"/>
        <rFont val="Calibri"/>
        <family val="2"/>
      </rPr>
      <t xml:space="preserve"> 10</t>
    </r>
  </si>
  <si>
    <r>
      <rPr>
        <b/>
        <sz val="10"/>
        <rFont val="Calibri"/>
        <family val="2"/>
      </rPr>
      <t xml:space="preserve">M: </t>
    </r>
    <r>
      <rPr>
        <sz val="10"/>
        <rFont val="Calibri"/>
        <family val="2"/>
      </rPr>
      <t>6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</si>
  <si>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16</t>
    </r>
  </si>
  <si>
    <r>
      <rPr>
        <b/>
        <sz val="10"/>
        <rFont val="Calibri"/>
        <family val="2"/>
      </rPr>
      <t>H:</t>
    </r>
    <r>
      <rPr>
        <sz val="10"/>
        <rFont val="Calibri"/>
        <family val="2"/>
      </rPr>
      <t xml:space="preserve"> 2</t>
    </r>
  </si>
  <si>
    <r>
      <rPr>
        <b/>
        <sz val="10"/>
        <rFont val="Calibri"/>
        <family val="2"/>
      </rPr>
      <t xml:space="preserve">H: </t>
    </r>
    <r>
      <rPr>
        <sz val="10"/>
        <rFont val="Calibri"/>
        <family val="2"/>
      </rPr>
      <t>901</t>
    </r>
  </si>
  <si>
    <r>
      <rPr>
        <b/>
        <sz val="10"/>
        <rFont val="Calibri"/>
        <family val="2"/>
      </rPr>
      <t>M:</t>
    </r>
    <r>
      <rPr>
        <sz val="10"/>
        <rFont val="Calibri"/>
        <family val="2"/>
      </rPr>
      <t xml:space="preserve"> 606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</si>
  <si>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1 507</t>
    </r>
  </si>
  <si>
    <r>
      <rPr>
        <b/>
        <sz val="10"/>
        <rFont val="Calibri"/>
        <family val="2"/>
      </rPr>
      <t>H:</t>
    </r>
    <r>
      <rPr>
        <sz val="10"/>
        <rFont val="Calibri"/>
        <family val="2"/>
      </rPr>
      <t xml:space="preserve"> 2 714</t>
    </r>
  </si>
  <si>
    <r>
      <rPr>
        <b/>
        <sz val="10"/>
        <rFont val="Calibri"/>
        <family val="2"/>
      </rPr>
      <t>M:</t>
    </r>
    <r>
      <rPr>
        <sz val="10"/>
        <rFont val="Calibri"/>
        <family val="2"/>
      </rPr>
      <t xml:space="preserve"> 1 040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</si>
  <si>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3 754</t>
    </r>
  </si>
  <si>
    <r>
      <rPr>
        <b/>
        <sz val="10"/>
        <rFont val="Calibri"/>
        <family val="2"/>
      </rPr>
      <t xml:space="preserve">H: </t>
    </r>
    <r>
      <rPr>
        <sz val="10"/>
        <rFont val="Calibri"/>
        <family val="2"/>
      </rPr>
      <t>12 236</t>
    </r>
  </si>
  <si>
    <r>
      <rPr>
        <b/>
        <sz val="10"/>
        <rFont val="Calibri"/>
        <family val="2"/>
      </rPr>
      <t xml:space="preserve">M: </t>
    </r>
    <r>
      <rPr>
        <sz val="10"/>
        <rFont val="Calibri"/>
        <family val="2"/>
      </rPr>
      <t>3 502</t>
    </r>
  </si>
  <si>
    <r>
      <rPr>
        <b/>
        <sz val="10"/>
        <rFont val="Calibri"/>
        <family val="2"/>
      </rPr>
      <t>T:</t>
    </r>
    <r>
      <rPr>
        <sz val="10"/>
        <rFont val="Calibri"/>
        <family val="2"/>
      </rPr>
      <t xml:space="preserve"> 15 738</t>
    </r>
  </si>
  <si>
    <r>
      <rPr>
        <b/>
        <sz val="10"/>
        <rFont val="Calibri"/>
        <family val="2"/>
      </rPr>
      <t>H:</t>
    </r>
    <r>
      <rPr>
        <sz val="10"/>
        <rFont val="Calibri"/>
        <family val="2"/>
      </rPr>
      <t xml:space="preserve"> 23 135</t>
    </r>
  </si>
  <si>
    <r>
      <rPr>
        <b/>
        <sz val="10"/>
        <rFont val="Calibri"/>
        <family val="2"/>
      </rPr>
      <t>M:</t>
    </r>
    <r>
      <rPr>
        <sz val="10"/>
        <rFont val="Calibri"/>
        <family val="2"/>
      </rPr>
      <t xml:space="preserve"> 13 405</t>
    </r>
  </si>
  <si>
    <r>
      <rPr>
        <b/>
        <sz val="10"/>
        <rFont val="Calibri"/>
        <family val="2"/>
      </rPr>
      <t xml:space="preserve">T: </t>
    </r>
    <r>
      <rPr>
        <sz val="10"/>
        <rFont val="Calibri"/>
        <family val="2"/>
      </rPr>
      <t>36 540</t>
    </r>
  </si>
  <si>
    <t>Nº de Casos</t>
  </si>
  <si>
    <t>Doenças do aparelho respiratório</t>
  </si>
  <si>
    <t>23.01</t>
  </si>
  <si>
    <t>Doenças provocadas por agentes físicos</t>
  </si>
  <si>
    <t>45.02</t>
  </si>
  <si>
    <t>42.01</t>
  </si>
  <si>
    <t>45.03</t>
  </si>
  <si>
    <r>
      <t xml:space="preserve">T: </t>
    </r>
    <r>
      <rPr>
        <sz val="10"/>
        <rFont val="Calibri"/>
        <family val="2"/>
      </rPr>
      <t>40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</si>
</sst>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"/>
    <numFmt numFmtId="173" formatCode="#,##0.00\ &quot;€&quot;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#,##0.000"/>
    <numFmt numFmtId="178" formatCode="#,##0.0"/>
    <numFmt numFmtId="179" formatCode="#,##0.00_ ;[Red]\-#,##0.00\ 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5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b/>
      <i/>
      <sz val="14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24"/>
      <color indexed="54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>
        <color indexed="22"/>
      </bottom>
    </border>
    <border>
      <left style="medium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4" applyNumberFormat="0" applyAlignment="0" applyProtection="0"/>
    <xf numFmtId="0" fontId="49" fillId="0" borderId="5" applyNumberFormat="0" applyFill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4" fillId="20" borderId="7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171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4" fontId="4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9" fillId="0" borderId="0" xfId="0" applyFont="1" applyBorder="1" applyAlignment="1">
      <alignment vertical="center"/>
    </xf>
    <xf numFmtId="0" fontId="5" fillId="34" borderId="0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35" borderId="13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 wrapText="1"/>
    </xf>
    <xf numFmtId="0" fontId="14" fillId="35" borderId="14" xfId="0" applyFont="1" applyFill="1" applyBorder="1" applyAlignment="1">
      <alignment horizontal="center"/>
    </xf>
    <xf numFmtId="0" fontId="14" fillId="0" borderId="15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wrapText="1"/>
      <protection locked="0"/>
    </xf>
    <xf numFmtId="0" fontId="14" fillId="35" borderId="16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 wrapText="1"/>
    </xf>
    <xf numFmtId="0" fontId="14" fillId="35" borderId="17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0" borderId="18" xfId="0" applyFont="1" applyBorder="1" applyAlignment="1" applyProtection="1">
      <alignment horizontal="center"/>
      <protection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35" borderId="23" xfId="0" applyFont="1" applyFill="1" applyBorder="1" applyAlignment="1" applyProtection="1">
      <alignment horizontal="center"/>
      <protection/>
    </xf>
    <xf numFmtId="0" fontId="14" fillId="35" borderId="13" xfId="0" applyFont="1" applyFill="1" applyBorder="1" applyAlignment="1" applyProtection="1">
      <alignment horizontal="center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5" borderId="17" xfId="0" applyFont="1" applyFill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14" fillId="0" borderId="15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4" fillId="35" borderId="24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4" fillId="35" borderId="2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left" vertical="center" wrapText="1"/>
    </xf>
    <xf numFmtId="3" fontId="14" fillId="0" borderId="26" xfId="0" applyNumberFormat="1" applyFont="1" applyBorder="1" applyAlignment="1">
      <alignment horizontal="center"/>
    </xf>
    <xf numFmtId="3" fontId="14" fillId="35" borderId="14" xfId="0" applyNumberFormat="1" applyFont="1" applyFill="1" applyBorder="1" applyAlignment="1">
      <alignment horizontal="center"/>
    </xf>
    <xf numFmtId="3" fontId="16" fillId="0" borderId="26" xfId="0" applyNumberFormat="1" applyFont="1" applyBorder="1" applyAlignment="1" applyProtection="1">
      <alignment horizontal="center"/>
      <protection locked="0"/>
    </xf>
    <xf numFmtId="3" fontId="14" fillId="35" borderId="26" xfId="0" applyNumberFormat="1" applyFont="1" applyFill="1" applyBorder="1" applyAlignment="1">
      <alignment horizontal="center"/>
    </xf>
    <xf numFmtId="3" fontId="15" fillId="0" borderId="27" xfId="0" applyNumberFormat="1" applyFont="1" applyBorder="1" applyAlignment="1" applyProtection="1">
      <alignment horizontal="center"/>
      <protection locked="0"/>
    </xf>
    <xf numFmtId="3" fontId="15" fillId="0" borderId="26" xfId="0" applyNumberFormat="1" applyFont="1" applyBorder="1" applyAlignment="1" applyProtection="1">
      <alignment horizontal="center"/>
      <protection locked="0"/>
    </xf>
    <xf numFmtId="3" fontId="14" fillId="35" borderId="28" xfId="0" applyNumberFormat="1" applyFont="1" applyFill="1" applyBorder="1" applyAlignment="1">
      <alignment horizontal="center"/>
    </xf>
    <xf numFmtId="0" fontId="15" fillId="0" borderId="29" xfId="0" applyFont="1" applyBorder="1" applyAlignment="1">
      <alignment horizontal="left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 wrapText="1"/>
    </xf>
    <xf numFmtId="0" fontId="60" fillId="21" borderId="37" xfId="0" applyFont="1" applyFill="1" applyBorder="1" applyAlignment="1">
      <alignment horizontal="center"/>
    </xf>
    <xf numFmtId="0" fontId="60" fillId="21" borderId="38" xfId="0" applyFont="1" applyFill="1" applyBorder="1" applyAlignment="1">
      <alignment horizontal="center"/>
    </xf>
    <xf numFmtId="0" fontId="60" fillId="21" borderId="39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33" borderId="36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60" fillId="21" borderId="10" xfId="0" applyFont="1" applyFill="1" applyBorder="1" applyAlignment="1">
      <alignment horizontal="center"/>
    </xf>
    <xf numFmtId="0" fontId="60" fillId="21" borderId="12" xfId="0" applyFont="1" applyFill="1" applyBorder="1" applyAlignment="1">
      <alignment horizontal="center"/>
    </xf>
    <xf numFmtId="0" fontId="60" fillId="21" borderId="40" xfId="0" applyFont="1" applyFill="1" applyBorder="1" applyAlignment="1">
      <alignment horizontal="center"/>
    </xf>
    <xf numFmtId="4" fontId="14" fillId="35" borderId="36" xfId="0" applyNumberFormat="1" applyFont="1" applyFill="1" applyBorder="1" applyAlignment="1">
      <alignment horizontal="center" vertical="center"/>
    </xf>
    <xf numFmtId="4" fontId="15" fillId="0" borderId="36" xfId="0" applyNumberFormat="1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15" fillId="0" borderId="41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vertical="center"/>
    </xf>
    <xf numFmtId="0" fontId="15" fillId="0" borderId="42" xfId="0" applyFont="1" applyFill="1" applyBorder="1" applyAlignment="1">
      <alignment horizontal="center" vertical="center"/>
    </xf>
    <xf numFmtId="0" fontId="18" fillId="0" borderId="40" xfId="0" applyFont="1" applyBorder="1" applyAlignment="1" applyProtection="1">
      <alignment horizontal="center"/>
      <protection/>
    </xf>
    <xf numFmtId="0" fontId="10" fillId="36" borderId="36" xfId="0" applyFont="1" applyFill="1" applyBorder="1" applyAlignment="1">
      <alignment horizontal="left" vertical="center"/>
    </xf>
    <xf numFmtId="0" fontId="10" fillId="36" borderId="36" xfId="0" applyFont="1" applyFill="1" applyBorder="1" applyAlignment="1">
      <alignment horizontal="left"/>
    </xf>
    <xf numFmtId="0" fontId="11" fillId="36" borderId="36" xfId="0" applyFont="1" applyFill="1" applyBorder="1" applyAlignment="1">
      <alignment horizontal="left"/>
    </xf>
    <xf numFmtId="0" fontId="4" fillId="36" borderId="36" xfId="0" applyFont="1" applyFill="1" applyBorder="1" applyAlignment="1">
      <alignment/>
    </xf>
    <xf numFmtId="0" fontId="13" fillId="36" borderId="36" xfId="0" applyFont="1" applyFill="1" applyBorder="1" applyAlignment="1">
      <alignment horizontal="left"/>
    </xf>
    <xf numFmtId="0" fontId="9" fillId="23" borderId="36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vertical="center"/>
    </xf>
    <xf numFmtId="0" fontId="9" fillId="36" borderId="36" xfId="0" applyFont="1" applyFill="1" applyBorder="1" applyAlignment="1">
      <alignment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4" fontId="15" fillId="0" borderId="43" xfId="0" applyNumberFormat="1" applyFont="1" applyBorder="1" applyAlignment="1" applyProtection="1">
      <alignment horizontal="center" vertical="center"/>
      <protection locked="0"/>
    </xf>
    <xf numFmtId="4" fontId="15" fillId="0" borderId="44" xfId="0" applyNumberFormat="1" applyFont="1" applyBorder="1" applyAlignment="1" applyProtection="1">
      <alignment horizontal="center" vertical="center"/>
      <protection locked="0"/>
    </xf>
    <xf numFmtId="0" fontId="15" fillId="35" borderId="45" xfId="0" applyFont="1" applyFill="1" applyBorder="1" applyAlignment="1">
      <alignment horizontal="left" vertical="center"/>
    </xf>
    <xf numFmtId="0" fontId="15" fillId="35" borderId="23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right" vertical="center"/>
    </xf>
    <xf numFmtId="4" fontId="14" fillId="35" borderId="46" xfId="0" applyNumberFormat="1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4" fontId="14" fillId="35" borderId="14" xfId="0" applyNumberFormat="1" applyFont="1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center" vertical="center"/>
    </xf>
    <xf numFmtId="0" fontId="12" fillId="36" borderId="36" xfId="0" applyFont="1" applyFill="1" applyBorder="1" applyAlignment="1">
      <alignment horizontal="left"/>
    </xf>
    <xf numFmtId="0" fontId="7" fillId="0" borderId="24" xfId="0" applyFont="1" applyBorder="1" applyAlignment="1">
      <alignment vertical="center"/>
    </xf>
    <xf numFmtId="0" fontId="9" fillId="23" borderId="36" xfId="0" applyFont="1" applyFill="1" applyBorder="1" applyAlignment="1">
      <alignment horizontal="left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1" fillId="36" borderId="36" xfId="0" applyFont="1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2" fillId="36" borderId="36" xfId="0" applyFont="1" applyFill="1" applyBorder="1" applyAlignment="1">
      <alignment/>
    </xf>
    <xf numFmtId="0" fontId="5" fillId="36" borderId="36" xfId="0" applyFont="1" applyFill="1" applyBorder="1" applyAlignment="1">
      <alignment/>
    </xf>
    <xf numFmtId="0" fontId="13" fillId="36" borderId="36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9" fillId="23" borderId="36" xfId="0" applyFont="1" applyFill="1" applyBorder="1" applyAlignment="1">
      <alignment vertical="center" shrinkToFit="1"/>
    </xf>
    <xf numFmtId="0" fontId="10" fillId="36" borderId="36" xfId="0" applyFont="1" applyFill="1" applyBorder="1" applyAlignment="1">
      <alignment vertical="center"/>
    </xf>
    <xf numFmtId="0" fontId="10" fillId="36" borderId="36" xfId="0" applyFont="1" applyFill="1" applyBorder="1" applyAlignment="1">
      <alignment horizontal="centerContinuous" vertical="center"/>
    </xf>
    <xf numFmtId="4" fontId="15" fillId="0" borderId="34" xfId="0" applyNumberFormat="1" applyFont="1" applyBorder="1" applyAlignment="1">
      <alignment horizontal="center" vertical="center"/>
    </xf>
    <xf numFmtId="4" fontId="15" fillId="0" borderId="28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0" fontId="15" fillId="0" borderId="20" xfId="0" applyFont="1" applyBorder="1" applyAlignment="1">
      <alignment horizont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5" fillId="0" borderId="18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47" xfId="0" applyFont="1" applyBorder="1" applyAlignment="1" applyProtection="1">
      <alignment horizontal="center" vertical="center"/>
      <protection/>
    </xf>
    <xf numFmtId="0" fontId="14" fillId="35" borderId="23" xfId="0" applyFont="1" applyFill="1" applyBorder="1" applyAlignment="1" applyProtection="1">
      <alignment horizontal="center" vertical="center"/>
      <protection/>
    </xf>
    <xf numFmtId="0" fontId="14" fillId="35" borderId="13" xfId="0" applyFont="1" applyFill="1" applyBorder="1" applyAlignment="1" applyProtection="1">
      <alignment horizontal="center" vertical="center"/>
      <protection/>
    </xf>
    <xf numFmtId="0" fontId="14" fillId="35" borderId="13" xfId="0" applyFont="1" applyFill="1" applyBorder="1" applyAlignment="1" applyProtection="1">
      <alignment horizontal="center" vertical="center" wrapText="1"/>
      <protection/>
    </xf>
    <xf numFmtId="0" fontId="14" fillId="35" borderId="17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25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/>
    </xf>
    <xf numFmtId="0" fontId="15" fillId="0" borderId="48" xfId="0" applyFont="1" applyBorder="1" applyAlignment="1" applyProtection="1">
      <alignment horizontal="center" vertical="center"/>
      <protection locked="0"/>
    </xf>
    <xf numFmtId="0" fontId="15" fillId="0" borderId="4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4" fillId="35" borderId="14" xfId="0" applyFont="1" applyFill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 wrapText="1"/>
      <protection/>
    </xf>
    <xf numFmtId="4" fontId="15" fillId="0" borderId="16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60" fillId="21" borderId="50" xfId="0" applyFont="1" applyFill="1" applyBorder="1" applyAlignment="1">
      <alignment horizontal="center" vertical="center" wrapText="1"/>
    </xf>
    <xf numFmtId="0" fontId="60" fillId="21" borderId="30" xfId="0" applyFont="1" applyFill="1" applyBorder="1" applyAlignment="1">
      <alignment horizontal="center" vertical="center" wrapText="1"/>
    </xf>
    <xf numFmtId="0" fontId="60" fillId="21" borderId="51" xfId="0" applyFont="1" applyFill="1" applyBorder="1" applyAlignment="1">
      <alignment horizontal="center" vertical="center" wrapText="1"/>
    </xf>
    <xf numFmtId="0" fontId="15" fillId="0" borderId="52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/>
    </xf>
    <xf numFmtId="4" fontId="15" fillId="0" borderId="55" xfId="0" applyNumberFormat="1" applyFont="1" applyBorder="1" applyAlignment="1">
      <alignment horizontal="center" vertical="center"/>
    </xf>
    <xf numFmtId="0" fontId="14" fillId="35" borderId="35" xfId="0" applyFont="1" applyFill="1" applyBorder="1" applyAlignment="1">
      <alignment horizontal="left" vertical="center"/>
    </xf>
    <xf numFmtId="0" fontId="14" fillId="35" borderId="52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left" vertical="center"/>
    </xf>
    <xf numFmtId="0" fontId="14" fillId="0" borderId="52" xfId="0" applyFont="1" applyBorder="1" applyAlignment="1">
      <alignment horizontal="center" vertical="center"/>
    </xf>
    <xf numFmtId="0" fontId="15" fillId="0" borderId="53" xfId="0" applyFont="1" applyFill="1" applyBorder="1" applyAlignment="1">
      <alignment horizontal="left" vertical="center"/>
    </xf>
    <xf numFmtId="0" fontId="14" fillId="0" borderId="54" xfId="0" applyFont="1" applyFill="1" applyBorder="1" applyAlignment="1" applyProtection="1">
      <alignment horizontal="center" vertical="center"/>
      <protection locked="0"/>
    </xf>
    <xf numFmtId="0" fontId="14" fillId="0" borderId="55" xfId="0" applyFont="1" applyBorder="1" applyAlignment="1">
      <alignment horizontal="center" vertical="center"/>
    </xf>
    <xf numFmtId="0" fontId="14" fillId="36" borderId="50" xfId="0" applyFont="1" applyFill="1" applyBorder="1" applyAlignment="1">
      <alignment horizontal="center" vertical="center" wrapText="1"/>
    </xf>
    <xf numFmtId="0" fontId="14" fillId="36" borderId="30" xfId="0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center" wrapText="1"/>
    </xf>
    <xf numFmtId="0" fontId="14" fillId="36" borderId="51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55" xfId="0" applyFont="1" applyFill="1" applyBorder="1" applyAlignment="1">
      <alignment horizontal="center" vertical="center"/>
    </xf>
    <xf numFmtId="0" fontId="14" fillId="36" borderId="50" xfId="0" applyFont="1" applyFill="1" applyBorder="1" applyAlignment="1">
      <alignment horizontal="center" vertical="center"/>
    </xf>
    <xf numFmtId="0" fontId="61" fillId="21" borderId="50" xfId="0" applyFont="1" applyFill="1" applyBorder="1" applyAlignment="1">
      <alignment/>
    </xf>
    <xf numFmtId="0" fontId="14" fillId="0" borderId="50" xfId="0" applyFont="1" applyBorder="1" applyAlignment="1">
      <alignment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61" fillId="21" borderId="50" xfId="0" applyFont="1" applyFill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5" fillId="37" borderId="50" xfId="0" applyFont="1" applyFill="1" applyBorder="1" applyAlignment="1">
      <alignment/>
    </xf>
    <xf numFmtId="0" fontId="14" fillId="0" borderId="33" xfId="0" applyFont="1" applyBorder="1" applyAlignment="1">
      <alignment vertical="center" wrapText="1"/>
    </xf>
    <xf numFmtId="0" fontId="15" fillId="0" borderId="5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5" fillId="34" borderId="54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57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  <xf numFmtId="0" fontId="14" fillId="35" borderId="58" xfId="0" applyFont="1" applyFill="1" applyBorder="1" applyAlignment="1">
      <alignment horizontal="center" vertical="center"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 wrapText="1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4" fillId="35" borderId="59" xfId="0" applyFont="1" applyFill="1" applyBorder="1" applyAlignment="1">
      <alignment horizontal="center" vertical="center"/>
    </xf>
    <xf numFmtId="0" fontId="14" fillId="35" borderId="25" xfId="0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 locked="0"/>
    </xf>
    <xf numFmtId="0" fontId="14" fillId="35" borderId="2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16" fontId="15" fillId="0" borderId="18" xfId="0" applyNumberFormat="1" applyFont="1" applyBorder="1" applyAlignment="1" applyProtection="1">
      <alignment horizontal="center" vertical="center"/>
      <protection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0" xfId="0" applyFont="1" applyBorder="1" applyAlignment="1" applyProtection="1">
      <alignment horizontal="center" vertical="center"/>
      <protection locked="0"/>
    </xf>
    <xf numFmtId="0" fontId="14" fillId="0" borderId="61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35" borderId="25" xfId="0" applyFont="1" applyFill="1" applyBorder="1" applyAlignment="1" applyProtection="1">
      <alignment horizontal="center" vertical="center"/>
      <protection locked="0"/>
    </xf>
    <xf numFmtId="0" fontId="14" fillId="35" borderId="62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" fontId="15" fillId="0" borderId="18" xfId="0" applyNumberFormat="1" applyFont="1" applyBorder="1" applyAlignment="1">
      <alignment horizontal="center" vertical="center"/>
    </xf>
    <xf numFmtId="0" fontId="15" fillId="0" borderId="63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center" vertical="center"/>
    </xf>
    <xf numFmtId="0" fontId="18" fillId="35" borderId="25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4" fillId="0" borderId="49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35" borderId="0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66" xfId="0" applyFont="1" applyBorder="1" applyAlignment="1" applyProtection="1">
      <alignment horizontal="center" vertical="center"/>
      <protection locked="0"/>
    </xf>
    <xf numFmtId="0" fontId="14" fillId="35" borderId="54" xfId="0" applyFont="1" applyFill="1" applyBorder="1" applyAlignment="1">
      <alignment horizontal="center" vertical="center"/>
    </xf>
    <xf numFmtId="0" fontId="14" fillId="35" borderId="67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4" fillId="35" borderId="68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15" fillId="0" borderId="69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70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54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4" fillId="0" borderId="36" xfId="0" applyFont="1" applyBorder="1" applyAlignment="1" applyProtection="1">
      <alignment horizontal="center" vertical="center"/>
      <protection/>
    </xf>
    <xf numFmtId="0" fontId="14" fillId="0" borderId="36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4" fontId="15" fillId="0" borderId="52" xfId="0" applyNumberFormat="1" applyFont="1" applyBorder="1" applyAlignment="1">
      <alignment horizontal="left" vertical="center"/>
    </xf>
    <xf numFmtId="0" fontId="14" fillId="0" borderId="55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 wrapText="1"/>
    </xf>
    <xf numFmtId="0" fontId="14" fillId="0" borderId="36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4" fontId="15" fillId="0" borderId="34" xfId="0" applyNumberFormat="1" applyFont="1" applyFill="1" applyBorder="1" applyAlignment="1">
      <alignment horizontal="center" vertical="center"/>
    </xf>
    <xf numFmtId="4" fontId="15" fillId="0" borderId="28" xfId="0" applyNumberFormat="1" applyFont="1" applyFill="1" applyBorder="1" applyAlignment="1">
      <alignment horizontal="center" vertical="center"/>
    </xf>
    <xf numFmtId="4" fontId="15" fillId="0" borderId="5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 applyProtection="1">
      <alignment horizontal="center" vertical="center"/>
      <protection locked="0"/>
    </xf>
    <xf numFmtId="0" fontId="10" fillId="36" borderId="36" xfId="0" applyFont="1" applyFill="1" applyBorder="1" applyAlignment="1">
      <alignment horizontal="left" vertical="center"/>
    </xf>
    <xf numFmtId="0" fontId="60" fillId="21" borderId="50" xfId="0" applyFont="1" applyFill="1" applyBorder="1" applyAlignment="1">
      <alignment vertical="center" wrapText="1"/>
    </xf>
    <xf numFmtId="0" fontId="60" fillId="21" borderId="51" xfId="0" applyFont="1" applyFill="1" applyBorder="1" applyAlignment="1">
      <alignment horizontal="center" wrapText="1"/>
    </xf>
    <xf numFmtId="0" fontId="15" fillId="0" borderId="54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left"/>
    </xf>
    <xf numFmtId="0" fontId="15" fillId="0" borderId="71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5" fillId="0" borderId="72" xfId="0" applyFont="1" applyBorder="1" applyAlignment="1">
      <alignment horizontal="left" vertical="center"/>
    </xf>
    <xf numFmtId="0" fontId="60" fillId="21" borderId="56" xfId="0" applyFont="1" applyFill="1" applyBorder="1" applyAlignment="1">
      <alignment horizontal="center" vertical="center" wrapText="1"/>
    </xf>
    <xf numFmtId="0" fontId="60" fillId="21" borderId="54" xfId="0" applyFont="1" applyFill="1" applyBorder="1" applyAlignment="1">
      <alignment horizontal="center" vertical="center" wrapText="1"/>
    </xf>
    <xf numFmtId="0" fontId="60" fillId="21" borderId="37" xfId="0" applyFont="1" applyFill="1" applyBorder="1" applyAlignment="1">
      <alignment horizontal="center" vertical="center" wrapText="1"/>
    </xf>
    <xf numFmtId="0" fontId="60" fillId="21" borderId="11" xfId="0" applyFont="1" applyFill="1" applyBorder="1" applyAlignment="1">
      <alignment horizontal="center" vertical="center" wrapText="1"/>
    </xf>
    <xf numFmtId="0" fontId="60" fillId="21" borderId="73" xfId="0" applyFont="1" applyFill="1" applyBorder="1" applyAlignment="1">
      <alignment horizontal="center" vertical="center" wrapText="1"/>
    </xf>
    <xf numFmtId="0" fontId="60" fillId="21" borderId="45" xfId="0" applyFont="1" applyFill="1" applyBorder="1" applyAlignment="1">
      <alignment horizontal="center" vertical="center" wrapText="1"/>
    </xf>
    <xf numFmtId="0" fontId="60" fillId="21" borderId="23" xfId="0" applyFont="1" applyFill="1" applyBorder="1" applyAlignment="1">
      <alignment horizontal="center" vertical="center" wrapText="1"/>
    </xf>
    <xf numFmtId="0" fontId="60" fillId="21" borderId="74" xfId="0" applyFont="1" applyFill="1" applyBorder="1" applyAlignment="1">
      <alignment horizontal="center" vertical="center" wrapText="1"/>
    </xf>
    <xf numFmtId="0" fontId="60" fillId="21" borderId="33" xfId="0" applyFont="1" applyFill="1" applyBorder="1" applyAlignment="1">
      <alignment horizontal="center" vertical="center" wrapText="1"/>
    </xf>
    <xf numFmtId="0" fontId="60" fillId="21" borderId="53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left" vertical="center"/>
    </xf>
    <xf numFmtId="0" fontId="15" fillId="0" borderId="3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9" fillId="36" borderId="36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6" xfId="0" applyFont="1" applyFill="1" applyBorder="1" applyAlignment="1">
      <alignment horizontal="left" vertical="center" wrapText="1"/>
    </xf>
    <xf numFmtId="0" fontId="9" fillId="23" borderId="48" xfId="0" applyFont="1" applyFill="1" applyBorder="1" applyAlignment="1">
      <alignment horizontal="center" vertical="center"/>
    </xf>
    <xf numFmtId="0" fontId="9" fillId="23" borderId="16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 wrapText="1"/>
    </xf>
    <xf numFmtId="0" fontId="10" fillId="36" borderId="36" xfId="0" applyFont="1" applyFill="1" applyBorder="1" applyAlignment="1">
      <alignment horizontal="left" vertical="center"/>
    </xf>
    <xf numFmtId="0" fontId="14" fillId="35" borderId="75" xfId="0" applyFont="1" applyFill="1" applyBorder="1" applyAlignment="1">
      <alignment horizontal="center" vertical="center"/>
    </xf>
    <xf numFmtId="0" fontId="14" fillId="35" borderId="76" xfId="0" applyFont="1" applyFill="1" applyBorder="1" applyAlignment="1">
      <alignment horizontal="center" vertical="center"/>
    </xf>
    <xf numFmtId="4" fontId="14" fillId="35" borderId="75" xfId="0" applyNumberFormat="1" applyFont="1" applyFill="1" applyBorder="1" applyAlignment="1">
      <alignment horizontal="center" vertical="center"/>
    </xf>
    <xf numFmtId="4" fontId="14" fillId="35" borderId="76" xfId="0" applyNumberFormat="1" applyFont="1" applyFill="1" applyBorder="1" applyAlignment="1">
      <alignment horizontal="center" vertical="center"/>
    </xf>
    <xf numFmtId="0" fontId="60" fillId="21" borderId="34" xfId="0" applyFont="1" applyFill="1" applyBorder="1" applyAlignment="1">
      <alignment horizontal="center" vertical="center" wrapText="1"/>
    </xf>
    <xf numFmtId="0" fontId="60" fillId="21" borderId="55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76" xfId="0" applyFont="1" applyFill="1" applyBorder="1" applyAlignment="1">
      <alignment horizontal="left" vertical="center"/>
    </xf>
    <xf numFmtId="0" fontId="60" fillId="21" borderId="77" xfId="0" applyFont="1" applyFill="1" applyBorder="1" applyAlignment="1">
      <alignment horizontal="center" vertical="center" wrapText="1"/>
    </xf>
    <xf numFmtId="0" fontId="60" fillId="21" borderId="14" xfId="0" applyFont="1" applyFill="1" applyBorder="1" applyAlignment="1">
      <alignment horizontal="center" vertical="center" wrapText="1"/>
    </xf>
    <xf numFmtId="0" fontId="10" fillId="36" borderId="75" xfId="0" applyFont="1" applyFill="1" applyBorder="1" applyAlignment="1">
      <alignment horizontal="left" vertical="center" wrapText="1"/>
    </xf>
    <xf numFmtId="0" fontId="10" fillId="36" borderId="42" xfId="0" applyFont="1" applyFill="1" applyBorder="1" applyAlignment="1">
      <alignment horizontal="left" vertical="center" wrapText="1"/>
    </xf>
    <xf numFmtId="0" fontId="10" fillId="36" borderId="76" xfId="0" applyFont="1" applyFill="1" applyBorder="1" applyAlignment="1">
      <alignment horizontal="left" vertical="center" wrapText="1"/>
    </xf>
    <xf numFmtId="0" fontId="15" fillId="21" borderId="37" xfId="0" applyFont="1" applyFill="1" applyBorder="1" applyAlignment="1">
      <alignment horizontal="center"/>
    </xf>
    <xf numFmtId="0" fontId="15" fillId="21" borderId="11" xfId="0" applyFont="1" applyFill="1" applyBorder="1" applyAlignment="1">
      <alignment horizontal="center"/>
    </xf>
    <xf numFmtId="0" fontId="15" fillId="21" borderId="73" xfId="0" applyFont="1" applyFill="1" applyBorder="1" applyAlignment="1">
      <alignment horizontal="center"/>
    </xf>
    <xf numFmtId="0" fontId="15" fillId="21" borderId="45" xfId="0" applyFont="1" applyFill="1" applyBorder="1" applyAlignment="1">
      <alignment horizontal="center"/>
    </xf>
    <xf numFmtId="0" fontId="15" fillId="21" borderId="23" xfId="0" applyFont="1" applyFill="1" applyBorder="1" applyAlignment="1">
      <alignment horizontal="center"/>
    </xf>
    <xf numFmtId="0" fontId="15" fillId="21" borderId="74" xfId="0" applyFont="1" applyFill="1" applyBorder="1" applyAlignment="1">
      <alignment horizontal="center"/>
    </xf>
    <xf numFmtId="0" fontId="15" fillId="0" borderId="7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/>
    </xf>
    <xf numFmtId="0" fontId="62" fillId="34" borderId="0" xfId="0" applyFont="1" applyFill="1" applyBorder="1" applyAlignment="1">
      <alignment horizontal="center" vertical="center"/>
    </xf>
    <xf numFmtId="0" fontId="60" fillId="21" borderId="34" xfId="0" applyFont="1" applyFill="1" applyBorder="1" applyAlignment="1">
      <alignment horizontal="center" vertical="center"/>
    </xf>
    <xf numFmtId="0" fontId="60" fillId="21" borderId="55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76" xfId="0" applyFont="1" applyFill="1" applyBorder="1" applyAlignment="1">
      <alignment horizontal="left" vertical="center" wrapText="1"/>
    </xf>
    <xf numFmtId="0" fontId="60" fillId="21" borderId="56" xfId="0" applyFont="1" applyFill="1" applyBorder="1" applyAlignment="1">
      <alignment horizontal="center" vertical="center"/>
    </xf>
    <xf numFmtId="0" fontId="60" fillId="21" borderId="54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left" vertical="center"/>
    </xf>
    <xf numFmtId="0" fontId="15" fillId="0" borderId="72" xfId="0" applyFont="1" applyFill="1" applyBorder="1" applyAlignment="1">
      <alignment horizontal="left" vertical="center"/>
    </xf>
    <xf numFmtId="0" fontId="60" fillId="21" borderId="43" xfId="0" applyFont="1" applyFill="1" applyBorder="1" applyAlignment="1">
      <alignment horizontal="center" vertical="center" wrapText="1"/>
    </xf>
    <xf numFmtId="0" fontId="60" fillId="21" borderId="46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/>
    </xf>
    <xf numFmtId="0" fontId="17" fillId="37" borderId="53" xfId="0" applyFont="1" applyFill="1" applyBorder="1" applyAlignment="1">
      <alignment horizontal="center" vertical="center"/>
    </xf>
    <xf numFmtId="0" fontId="20" fillId="36" borderId="36" xfId="0" applyFont="1" applyFill="1" applyBorder="1" applyAlignment="1">
      <alignment horizontal="center" vertical="center"/>
    </xf>
    <xf numFmtId="0" fontId="10" fillId="36" borderId="36" xfId="0" applyFont="1" applyFill="1" applyBorder="1" applyAlignment="1">
      <alignment horizontal="center" vertical="center"/>
    </xf>
    <xf numFmtId="0" fontId="63" fillId="23" borderId="36" xfId="0" applyFont="1" applyFill="1" applyBorder="1" applyAlignment="1">
      <alignment horizontal="center" vertical="center"/>
    </xf>
    <xf numFmtId="0" fontId="10" fillId="36" borderId="75" xfId="0" applyFont="1" applyFill="1" applyBorder="1" applyAlignment="1">
      <alignment horizontal="left" vertical="center"/>
    </xf>
    <xf numFmtId="0" fontId="10" fillId="36" borderId="42" xfId="0" applyFont="1" applyFill="1" applyBorder="1" applyAlignment="1">
      <alignment horizontal="left" vertical="center"/>
    </xf>
    <xf numFmtId="0" fontId="10" fillId="36" borderId="76" xfId="0" applyFont="1" applyFill="1" applyBorder="1" applyAlignment="1">
      <alignment horizontal="left" vertical="center"/>
    </xf>
    <xf numFmtId="0" fontId="10" fillId="36" borderId="79" xfId="0" applyFont="1" applyFill="1" applyBorder="1" applyAlignment="1">
      <alignment horizontal="left" vertical="center" wrapText="1"/>
    </xf>
    <xf numFmtId="0" fontId="10" fillId="36" borderId="64" xfId="0" applyFont="1" applyFill="1" applyBorder="1" applyAlignment="1">
      <alignment horizontal="left" vertical="center" wrapText="1"/>
    </xf>
    <xf numFmtId="0" fontId="10" fillId="36" borderId="80" xfId="0" applyFont="1" applyFill="1" applyBorder="1" applyAlignment="1">
      <alignment horizontal="left" vertical="center" wrapText="1"/>
    </xf>
    <xf numFmtId="0" fontId="10" fillId="36" borderId="44" xfId="0" applyFont="1" applyFill="1" applyBorder="1" applyAlignment="1">
      <alignment horizontal="left" vertical="center" wrapText="1"/>
    </xf>
    <xf numFmtId="0" fontId="10" fillId="36" borderId="24" xfId="0" applyFont="1" applyFill="1" applyBorder="1" applyAlignment="1">
      <alignment horizontal="left" vertical="center" wrapText="1"/>
    </xf>
    <xf numFmtId="0" fontId="10" fillId="36" borderId="6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5" fillId="0" borderId="81" xfId="0" applyFont="1" applyFill="1" applyBorder="1" applyAlignment="1">
      <alignment horizontal="left" vertical="center"/>
    </xf>
    <xf numFmtId="0" fontId="15" fillId="0" borderId="67" xfId="0" applyFont="1" applyFill="1" applyBorder="1" applyAlignment="1">
      <alignment horizontal="left" vertical="center"/>
    </xf>
    <xf numFmtId="0" fontId="15" fillId="0" borderId="68" xfId="0" applyFont="1" applyFill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60" fillId="21" borderId="33" xfId="0" applyFont="1" applyFill="1" applyBorder="1" applyAlignment="1">
      <alignment horizontal="center" vertical="center"/>
    </xf>
    <xf numFmtId="0" fontId="60" fillId="21" borderId="53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82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/>
    </xf>
    <xf numFmtId="0" fontId="15" fillId="0" borderId="66" xfId="0" applyFont="1" applyFill="1" applyBorder="1" applyAlignment="1">
      <alignment horizontal="left" vertical="center"/>
    </xf>
    <xf numFmtId="0" fontId="15" fillId="0" borderId="71" xfId="0" applyFont="1" applyFill="1" applyBorder="1" applyAlignment="1">
      <alignment horizontal="left" vertical="center" wrapText="1"/>
    </xf>
    <xf numFmtId="0" fontId="15" fillId="0" borderId="72" xfId="0" applyFont="1" applyFill="1" applyBorder="1" applyAlignment="1">
      <alignment horizontal="left" vertical="center" wrapText="1"/>
    </xf>
    <xf numFmtId="0" fontId="9" fillId="36" borderId="75" xfId="0" applyFont="1" applyFill="1" applyBorder="1" applyAlignment="1">
      <alignment horizontal="left" vertical="center"/>
    </xf>
    <xf numFmtId="0" fontId="9" fillId="36" borderId="42" xfId="0" applyFont="1" applyFill="1" applyBorder="1" applyAlignment="1">
      <alignment horizontal="left" vertical="center"/>
    </xf>
    <xf numFmtId="0" fontId="9" fillId="36" borderId="76" xfId="0" applyFont="1" applyFill="1" applyBorder="1" applyAlignment="1">
      <alignment horizontal="left" vertical="center"/>
    </xf>
    <xf numFmtId="0" fontId="9" fillId="36" borderId="36" xfId="0" applyFont="1" applyFill="1" applyBorder="1" applyAlignment="1">
      <alignment horizontal="left" vertical="center"/>
    </xf>
    <xf numFmtId="0" fontId="60" fillId="21" borderId="77" xfId="0" applyFont="1" applyFill="1" applyBorder="1" applyAlignment="1">
      <alignment horizontal="center" vertical="center"/>
    </xf>
    <xf numFmtId="0" fontId="60" fillId="21" borderId="26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76" xfId="0" applyFont="1" applyBorder="1" applyAlignment="1">
      <alignment horizontal="left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L3410"/>
  <sheetViews>
    <sheetView tabSelected="1" zoomScale="75" zoomScaleNormal="75" zoomScaleSheetLayoutView="100" zoomScalePageLayoutView="0" workbookViewId="0" topLeftCell="A1">
      <selection activeCell="A221" sqref="A221"/>
    </sheetView>
  </sheetViews>
  <sheetFormatPr defaultColWidth="9.140625" defaultRowHeight="12.75"/>
  <cols>
    <col min="1" max="1" width="23.57421875" style="3" customWidth="1"/>
    <col min="2" max="2" width="16.421875" style="3" customWidth="1"/>
    <col min="3" max="3" width="19.28125" style="3" customWidth="1"/>
    <col min="4" max="4" width="15.8515625" style="3" customWidth="1"/>
    <col min="5" max="5" width="20.00390625" style="3" customWidth="1"/>
    <col min="6" max="6" width="20.28125" style="3" customWidth="1"/>
    <col min="7" max="7" width="18.00390625" style="3" customWidth="1"/>
    <col min="8" max="8" width="13.7109375" style="3" customWidth="1"/>
    <col min="9" max="9" width="14.57421875" style="3" customWidth="1"/>
    <col min="10" max="10" width="14.7109375" style="8" customWidth="1"/>
    <col min="11" max="11" width="12.8515625" style="3" customWidth="1"/>
    <col min="12" max="12" width="13.8515625" style="3" customWidth="1"/>
    <col min="13" max="13" width="12.57421875" style="3" customWidth="1"/>
    <col min="14" max="16384" width="9.140625" style="3" customWidth="1"/>
  </cols>
  <sheetData>
    <row r="1" spans="1:12" s="1" customFormat="1" ht="49.5" customHeight="1">
      <c r="A1" s="417" t="s">
        <v>209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1:12" s="1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133"/>
      <c r="K2" s="133"/>
      <c r="L2" s="3"/>
    </row>
    <row r="3" spans="1:11" ht="27.75" customHeight="1">
      <c r="A3" s="6" t="s">
        <v>208</v>
      </c>
      <c r="B3" s="6"/>
      <c r="C3" s="6"/>
      <c r="D3" s="6"/>
      <c r="E3" s="6"/>
      <c r="F3" s="6"/>
      <c r="G3" s="6"/>
      <c r="I3" s="6"/>
      <c r="J3" s="419" t="s">
        <v>390</v>
      </c>
      <c r="K3" s="419"/>
    </row>
    <row r="4" spans="1:11" s="6" customFormat="1" ht="27" customHeight="1">
      <c r="A4" s="132" t="s">
        <v>344</v>
      </c>
      <c r="B4" s="418" t="s">
        <v>325</v>
      </c>
      <c r="C4" s="418"/>
      <c r="D4" s="418"/>
      <c r="E4" s="418"/>
      <c r="F4" s="418"/>
      <c r="G4" s="418"/>
      <c r="H4" s="3"/>
      <c r="I4" s="4"/>
      <c r="J4" s="5"/>
      <c r="K4" s="4"/>
    </row>
    <row r="5" spans="1:12" ht="26.25" customHeight="1" thickBot="1">
      <c r="A5" s="10"/>
      <c r="B5" s="170" t="s">
        <v>210</v>
      </c>
      <c r="C5" s="171"/>
      <c r="D5" s="171"/>
      <c r="E5" s="172"/>
      <c r="F5" s="172"/>
      <c r="G5" s="173"/>
      <c r="I5" s="10"/>
      <c r="J5" s="12"/>
      <c r="K5" s="10"/>
      <c r="L5" s="10"/>
    </row>
    <row r="6" spans="1:12" ht="29.25" customHeight="1">
      <c r="A6" s="366" t="s">
        <v>8</v>
      </c>
      <c r="B6" s="358" t="s">
        <v>213</v>
      </c>
      <c r="C6" s="358" t="s">
        <v>327</v>
      </c>
      <c r="D6" s="358" t="s">
        <v>326</v>
      </c>
      <c r="E6" s="358" t="s">
        <v>323</v>
      </c>
      <c r="F6" s="358" t="s">
        <v>328</v>
      </c>
      <c r="G6" s="358" t="s">
        <v>329</v>
      </c>
      <c r="H6" s="358" t="s">
        <v>212</v>
      </c>
      <c r="I6" s="358" t="s">
        <v>211</v>
      </c>
      <c r="J6" s="358" t="s">
        <v>330</v>
      </c>
      <c r="K6" s="413" t="s">
        <v>315</v>
      </c>
      <c r="L6" s="385" t="s">
        <v>266</v>
      </c>
    </row>
    <row r="7" spans="1:12" ht="21" customHeight="1" thickBot="1">
      <c r="A7" s="367"/>
      <c r="B7" s="359"/>
      <c r="C7" s="359"/>
      <c r="D7" s="359"/>
      <c r="E7" s="359"/>
      <c r="F7" s="359"/>
      <c r="G7" s="359"/>
      <c r="H7" s="359"/>
      <c r="I7" s="359"/>
      <c r="J7" s="359"/>
      <c r="K7" s="414"/>
      <c r="L7" s="386"/>
    </row>
    <row r="8" spans="1:12" ht="15.75">
      <c r="A8" s="188"/>
      <c r="B8" s="255" t="s">
        <v>215</v>
      </c>
      <c r="C8" s="256">
        <f>C11+C14+C17+C20+C23</f>
        <v>9</v>
      </c>
      <c r="D8" s="256">
        <f aca="true" t="shared" si="0" ref="D8:K8">D11+D14+D17+D20+D23</f>
        <v>59</v>
      </c>
      <c r="E8" s="256">
        <f t="shared" si="0"/>
        <v>728</v>
      </c>
      <c r="F8" s="256">
        <f t="shared" si="0"/>
        <v>412</v>
      </c>
      <c r="G8" s="256">
        <f t="shared" si="0"/>
        <v>1578</v>
      </c>
      <c r="H8" s="256">
        <f t="shared" si="0"/>
        <v>752</v>
      </c>
      <c r="I8" s="256">
        <f t="shared" si="0"/>
        <v>89</v>
      </c>
      <c r="J8" s="257">
        <f t="shared" si="0"/>
        <v>305</v>
      </c>
      <c r="K8" s="258">
        <f t="shared" si="0"/>
        <v>188</v>
      </c>
      <c r="L8" s="259">
        <f aca="true" t="shared" si="1" ref="L8:L25">SUM(C8:K8)</f>
        <v>4120</v>
      </c>
    </row>
    <row r="9" spans="1:12" ht="15.75">
      <c r="A9" s="188" t="s">
        <v>214</v>
      </c>
      <c r="B9" s="255" t="s">
        <v>217</v>
      </c>
      <c r="C9" s="256">
        <f>C12+C15+C18+C21+C24</f>
        <v>6</v>
      </c>
      <c r="D9" s="256">
        <f aca="true" t="shared" si="2" ref="D9:K9">D12+D15+D18+D21+D24</f>
        <v>85</v>
      </c>
      <c r="E9" s="256">
        <f t="shared" si="2"/>
        <v>1450</v>
      </c>
      <c r="F9" s="256">
        <f t="shared" si="2"/>
        <v>1003</v>
      </c>
      <c r="G9" s="256">
        <f t="shared" si="2"/>
        <v>579</v>
      </c>
      <c r="H9" s="256">
        <f t="shared" si="2"/>
        <v>11</v>
      </c>
      <c r="I9" s="256">
        <f t="shared" si="2"/>
        <v>40</v>
      </c>
      <c r="J9" s="256">
        <f t="shared" si="2"/>
        <v>18</v>
      </c>
      <c r="K9" s="258">
        <f t="shared" si="2"/>
        <v>94</v>
      </c>
      <c r="L9" s="259">
        <f t="shared" si="1"/>
        <v>3286</v>
      </c>
    </row>
    <row r="10" spans="1:12" ht="16.5" thickBot="1">
      <c r="A10" s="260"/>
      <c r="B10" s="261" t="s">
        <v>219</v>
      </c>
      <c r="C10" s="194">
        <f>C8+C9</f>
        <v>15</v>
      </c>
      <c r="D10" s="194">
        <f aca="true" t="shared" si="3" ref="D10:K10">D8+D9</f>
        <v>144</v>
      </c>
      <c r="E10" s="194">
        <f t="shared" si="3"/>
        <v>2178</v>
      </c>
      <c r="F10" s="194">
        <f t="shared" si="3"/>
        <v>1415</v>
      </c>
      <c r="G10" s="194">
        <f t="shared" si="3"/>
        <v>2157</v>
      </c>
      <c r="H10" s="194">
        <f t="shared" si="3"/>
        <v>763</v>
      </c>
      <c r="I10" s="194">
        <f t="shared" si="3"/>
        <v>129</v>
      </c>
      <c r="J10" s="195">
        <f t="shared" si="3"/>
        <v>323</v>
      </c>
      <c r="K10" s="203">
        <f t="shared" si="3"/>
        <v>282</v>
      </c>
      <c r="L10" s="262">
        <f t="shared" si="1"/>
        <v>7406</v>
      </c>
    </row>
    <row r="11" spans="1:12" ht="15.75">
      <c r="A11" s="263"/>
      <c r="B11" s="264" t="s">
        <v>215</v>
      </c>
      <c r="C11" s="265">
        <v>8</v>
      </c>
      <c r="D11" s="265">
        <v>58</v>
      </c>
      <c r="E11" s="265"/>
      <c r="F11" s="265"/>
      <c r="G11" s="265"/>
      <c r="H11" s="265"/>
      <c r="I11" s="265"/>
      <c r="J11" s="266"/>
      <c r="K11" s="265">
        <v>5</v>
      </c>
      <c r="L11" s="179">
        <f t="shared" si="1"/>
        <v>71</v>
      </c>
    </row>
    <row r="12" spans="1:12" ht="15.75">
      <c r="A12" s="263" t="s">
        <v>331</v>
      </c>
      <c r="B12" s="264" t="s">
        <v>217</v>
      </c>
      <c r="C12" s="265">
        <v>6</v>
      </c>
      <c r="D12" s="265">
        <v>85</v>
      </c>
      <c r="E12" s="265"/>
      <c r="F12" s="265"/>
      <c r="G12" s="265"/>
      <c r="H12" s="265"/>
      <c r="I12" s="265"/>
      <c r="J12" s="266"/>
      <c r="K12" s="265">
        <v>7</v>
      </c>
      <c r="L12" s="179">
        <f t="shared" si="1"/>
        <v>98</v>
      </c>
    </row>
    <row r="13" spans="1:12" ht="15.75">
      <c r="A13" s="267"/>
      <c r="B13" s="268" t="s">
        <v>219</v>
      </c>
      <c r="C13" s="269">
        <f>SUM(C11:C12)</f>
        <v>14</v>
      </c>
      <c r="D13" s="269">
        <f aca="true" t="shared" si="4" ref="D13:K13">SUM(D11:D12)</f>
        <v>143</v>
      </c>
      <c r="E13" s="269">
        <f t="shared" si="4"/>
        <v>0</v>
      </c>
      <c r="F13" s="269">
        <f t="shared" si="4"/>
        <v>0</v>
      </c>
      <c r="G13" s="269">
        <f t="shared" si="4"/>
        <v>0</v>
      </c>
      <c r="H13" s="269">
        <f t="shared" si="4"/>
        <v>0</v>
      </c>
      <c r="I13" s="269">
        <f t="shared" si="4"/>
        <v>0</v>
      </c>
      <c r="J13" s="270">
        <f t="shared" si="4"/>
        <v>0</v>
      </c>
      <c r="K13" s="269">
        <f t="shared" si="4"/>
        <v>12</v>
      </c>
      <c r="L13" s="192">
        <f t="shared" si="1"/>
        <v>169</v>
      </c>
    </row>
    <row r="14" spans="1:12" ht="15.75">
      <c r="A14" s="263" t="s">
        <v>332</v>
      </c>
      <c r="B14" s="264" t="s">
        <v>215</v>
      </c>
      <c r="C14" s="197"/>
      <c r="D14" s="197"/>
      <c r="E14" s="197">
        <v>726</v>
      </c>
      <c r="F14" s="197">
        <v>411</v>
      </c>
      <c r="G14" s="197">
        <v>1578</v>
      </c>
      <c r="H14" s="197">
        <v>752</v>
      </c>
      <c r="I14" s="197">
        <v>89</v>
      </c>
      <c r="J14" s="271"/>
      <c r="K14" s="197">
        <v>157</v>
      </c>
      <c r="L14" s="179">
        <f t="shared" si="1"/>
        <v>3713</v>
      </c>
    </row>
    <row r="15" spans="1:12" ht="15.75">
      <c r="A15" s="272" t="s">
        <v>334</v>
      </c>
      <c r="B15" s="264" t="s">
        <v>217</v>
      </c>
      <c r="C15" s="186"/>
      <c r="D15" s="186"/>
      <c r="E15" s="186">
        <v>1446</v>
      </c>
      <c r="F15" s="186">
        <v>999</v>
      </c>
      <c r="G15" s="186">
        <v>579</v>
      </c>
      <c r="H15" s="186">
        <v>11</v>
      </c>
      <c r="I15" s="186">
        <v>40</v>
      </c>
      <c r="J15" s="187"/>
      <c r="K15" s="186">
        <v>86</v>
      </c>
      <c r="L15" s="289">
        <f t="shared" si="1"/>
        <v>3161</v>
      </c>
    </row>
    <row r="16" spans="1:12" ht="15.75">
      <c r="A16" s="267" t="s">
        <v>333</v>
      </c>
      <c r="B16" s="273" t="s">
        <v>219</v>
      </c>
      <c r="C16" s="269">
        <f>SUM(C14:C15)</f>
        <v>0</v>
      </c>
      <c r="D16" s="269">
        <f aca="true" t="shared" si="5" ref="D16:K16">SUM(D14:D15)</f>
        <v>0</v>
      </c>
      <c r="E16" s="269">
        <f t="shared" si="5"/>
        <v>2172</v>
      </c>
      <c r="F16" s="269">
        <f t="shared" si="5"/>
        <v>1410</v>
      </c>
      <c r="G16" s="269">
        <f t="shared" si="5"/>
        <v>2157</v>
      </c>
      <c r="H16" s="269">
        <f t="shared" si="5"/>
        <v>763</v>
      </c>
      <c r="I16" s="269">
        <f t="shared" si="5"/>
        <v>129</v>
      </c>
      <c r="J16" s="270">
        <f t="shared" si="5"/>
        <v>0</v>
      </c>
      <c r="K16" s="269">
        <f t="shared" si="5"/>
        <v>243</v>
      </c>
      <c r="L16" s="274">
        <f t="shared" si="1"/>
        <v>6874</v>
      </c>
    </row>
    <row r="17" spans="1:12" ht="15.75">
      <c r="A17" s="263" t="s">
        <v>332</v>
      </c>
      <c r="B17" s="264" t="s">
        <v>215</v>
      </c>
      <c r="C17" s="275"/>
      <c r="D17" s="197"/>
      <c r="E17" s="197"/>
      <c r="F17" s="197"/>
      <c r="G17" s="197"/>
      <c r="H17" s="197"/>
      <c r="I17" s="197"/>
      <c r="J17" s="271"/>
      <c r="K17" s="201"/>
      <c r="L17" s="179">
        <f t="shared" si="1"/>
        <v>0</v>
      </c>
    </row>
    <row r="18" spans="1:12" ht="15.75">
      <c r="A18" s="263" t="s">
        <v>335</v>
      </c>
      <c r="B18" s="264" t="s">
        <v>217</v>
      </c>
      <c r="C18" s="186"/>
      <c r="D18" s="186"/>
      <c r="E18" s="186"/>
      <c r="F18" s="186"/>
      <c r="G18" s="186"/>
      <c r="H18" s="186"/>
      <c r="I18" s="186"/>
      <c r="J18" s="187"/>
      <c r="K18" s="186"/>
      <c r="L18" s="179">
        <f t="shared" si="1"/>
        <v>0</v>
      </c>
    </row>
    <row r="19" spans="1:12" ht="15.75">
      <c r="A19" s="267" t="s">
        <v>336</v>
      </c>
      <c r="B19" s="273" t="s">
        <v>219</v>
      </c>
      <c r="C19" s="190">
        <f>C17+C18</f>
        <v>0</v>
      </c>
      <c r="D19" s="190">
        <f>D17+D18</f>
        <v>0</v>
      </c>
      <c r="E19" s="190">
        <f>E17+E18</f>
        <v>0</v>
      </c>
      <c r="F19" s="190">
        <f aca="true" t="shared" si="6" ref="F19:K19">F17+F18</f>
        <v>0</v>
      </c>
      <c r="G19" s="190">
        <f t="shared" si="6"/>
        <v>0</v>
      </c>
      <c r="H19" s="190">
        <f t="shared" si="6"/>
        <v>0</v>
      </c>
      <c r="I19" s="190">
        <f t="shared" si="6"/>
        <v>0</v>
      </c>
      <c r="J19" s="191">
        <f t="shared" si="6"/>
        <v>0</v>
      </c>
      <c r="K19" s="190">
        <f t="shared" si="6"/>
        <v>0</v>
      </c>
      <c r="L19" s="274">
        <f t="shared" si="1"/>
        <v>0</v>
      </c>
    </row>
    <row r="20" spans="1:12" ht="15.75">
      <c r="A20" s="263" t="s">
        <v>332</v>
      </c>
      <c r="B20" s="264" t="s">
        <v>215</v>
      </c>
      <c r="C20" s="186"/>
      <c r="D20" s="186"/>
      <c r="E20" s="186"/>
      <c r="F20" s="186"/>
      <c r="G20" s="186"/>
      <c r="H20" s="186"/>
      <c r="I20" s="186"/>
      <c r="J20" s="187"/>
      <c r="K20" s="186"/>
      <c r="L20" s="179">
        <f t="shared" si="1"/>
        <v>0</v>
      </c>
    </row>
    <row r="21" spans="1:12" ht="15.75">
      <c r="A21" s="263" t="s">
        <v>348</v>
      </c>
      <c r="B21" s="264" t="s">
        <v>217</v>
      </c>
      <c r="C21" s="186"/>
      <c r="D21" s="186"/>
      <c r="E21" s="186"/>
      <c r="F21" s="186"/>
      <c r="G21" s="186"/>
      <c r="H21" s="186"/>
      <c r="I21" s="186"/>
      <c r="J21" s="187"/>
      <c r="K21" s="186"/>
      <c r="L21" s="179">
        <f t="shared" si="1"/>
        <v>0</v>
      </c>
    </row>
    <row r="22" spans="1:12" ht="15.75">
      <c r="A22" s="267" t="s">
        <v>347</v>
      </c>
      <c r="B22" s="273" t="s">
        <v>219</v>
      </c>
      <c r="C22" s="190">
        <v>0</v>
      </c>
      <c r="D22" s="190">
        <f aca="true" t="shared" si="7" ref="D22:K22">D20+D21</f>
        <v>0</v>
      </c>
      <c r="E22" s="190">
        <f t="shared" si="7"/>
        <v>0</v>
      </c>
      <c r="F22" s="190">
        <f t="shared" si="7"/>
        <v>0</v>
      </c>
      <c r="G22" s="190">
        <f t="shared" si="7"/>
        <v>0</v>
      </c>
      <c r="H22" s="190">
        <f t="shared" si="7"/>
        <v>0</v>
      </c>
      <c r="I22" s="190">
        <f t="shared" si="7"/>
        <v>0</v>
      </c>
      <c r="J22" s="191">
        <f t="shared" si="7"/>
        <v>0</v>
      </c>
      <c r="K22" s="190">
        <f t="shared" si="7"/>
        <v>0</v>
      </c>
      <c r="L22" s="274">
        <f t="shared" si="1"/>
        <v>0</v>
      </c>
    </row>
    <row r="23" spans="1:12" ht="15.75">
      <c r="A23" s="263" t="s">
        <v>220</v>
      </c>
      <c r="B23" s="264" t="s">
        <v>215</v>
      </c>
      <c r="C23" s="265">
        <v>1</v>
      </c>
      <c r="D23" s="265">
        <v>1</v>
      </c>
      <c r="E23" s="265">
        <v>2</v>
      </c>
      <c r="F23" s="265">
        <v>1</v>
      </c>
      <c r="G23" s="265"/>
      <c r="H23" s="265"/>
      <c r="I23" s="265"/>
      <c r="J23" s="271">
        <v>305</v>
      </c>
      <c r="K23" s="265">
        <v>26</v>
      </c>
      <c r="L23" s="179">
        <f t="shared" si="1"/>
        <v>336</v>
      </c>
    </row>
    <row r="24" spans="1:12" ht="15.75">
      <c r="A24" s="263" t="s">
        <v>240</v>
      </c>
      <c r="B24" s="264" t="s">
        <v>217</v>
      </c>
      <c r="C24" s="265"/>
      <c r="D24" s="265"/>
      <c r="E24" s="265">
        <v>4</v>
      </c>
      <c r="F24" s="265">
        <v>4</v>
      </c>
      <c r="G24" s="265"/>
      <c r="H24" s="265"/>
      <c r="I24" s="265"/>
      <c r="J24" s="187">
        <v>18</v>
      </c>
      <c r="K24" s="265">
        <v>1</v>
      </c>
      <c r="L24" s="179">
        <f t="shared" si="1"/>
        <v>27</v>
      </c>
    </row>
    <row r="25" spans="1:12" ht="18.75" customHeight="1" thickBot="1">
      <c r="A25" s="276"/>
      <c r="B25" s="261" t="s">
        <v>219</v>
      </c>
      <c r="C25" s="194">
        <f>SUM(C23:C24)</f>
        <v>1</v>
      </c>
      <c r="D25" s="194">
        <f aca="true" t="shared" si="8" ref="D25:K25">SUM(D23:D24)</f>
        <v>1</v>
      </c>
      <c r="E25" s="194">
        <f t="shared" si="8"/>
        <v>6</v>
      </c>
      <c r="F25" s="194">
        <f t="shared" si="8"/>
        <v>5</v>
      </c>
      <c r="G25" s="194">
        <f t="shared" si="8"/>
        <v>0</v>
      </c>
      <c r="H25" s="194">
        <f t="shared" si="8"/>
        <v>0</v>
      </c>
      <c r="I25" s="194">
        <f t="shared" si="8"/>
        <v>0</v>
      </c>
      <c r="J25" s="195">
        <f t="shared" si="8"/>
        <v>323</v>
      </c>
      <c r="K25" s="194">
        <f t="shared" si="8"/>
        <v>27</v>
      </c>
      <c r="L25" s="196">
        <f t="shared" si="1"/>
        <v>363</v>
      </c>
    </row>
    <row r="26" ht="15.75">
      <c r="B26" s="2"/>
    </row>
    <row r="27" ht="15.75">
      <c r="B27" s="2"/>
    </row>
    <row r="28" spans="1:9" ht="25.5" customHeight="1">
      <c r="A28" s="132" t="s">
        <v>345</v>
      </c>
      <c r="B28" s="420" t="s">
        <v>191</v>
      </c>
      <c r="C28" s="421"/>
      <c r="D28" s="421"/>
      <c r="E28" s="421"/>
      <c r="F28" s="421"/>
      <c r="G28" s="421"/>
      <c r="H28" s="421"/>
      <c r="I28" s="422"/>
    </row>
    <row r="29" ht="16.5" thickBot="1">
      <c r="B29" s="2"/>
    </row>
    <row r="30" spans="1:3" ht="18.75" customHeight="1">
      <c r="A30" s="415"/>
      <c r="B30" s="409" t="s">
        <v>213</v>
      </c>
      <c r="C30" s="385" t="s">
        <v>214</v>
      </c>
    </row>
    <row r="31" spans="1:3" ht="16.5" thickBot="1">
      <c r="A31" s="416"/>
      <c r="B31" s="410"/>
      <c r="C31" s="386"/>
    </row>
    <row r="32" spans="1:3" ht="15.75">
      <c r="A32" s="277"/>
      <c r="B32" s="256" t="s">
        <v>215</v>
      </c>
      <c r="C32" s="258">
        <f>C35+C38</f>
        <v>319</v>
      </c>
    </row>
    <row r="33" spans="1:5" ht="15.75">
      <c r="A33" s="277" t="s">
        <v>214</v>
      </c>
      <c r="B33" s="256" t="s">
        <v>217</v>
      </c>
      <c r="C33" s="258">
        <f>C36+C39</f>
        <v>167</v>
      </c>
      <c r="E33" s="9"/>
    </row>
    <row r="34" spans="1:3" ht="16.5" thickBot="1">
      <c r="A34" s="278"/>
      <c r="B34" s="194" t="s">
        <v>219</v>
      </c>
      <c r="C34" s="203">
        <f>C32+C33</f>
        <v>486</v>
      </c>
    </row>
    <row r="35" spans="1:3" ht="15.75">
      <c r="A35" s="175"/>
      <c r="B35" s="279" t="s">
        <v>215</v>
      </c>
      <c r="C35" s="280"/>
    </row>
    <row r="36" spans="1:3" ht="15.75">
      <c r="A36" s="175" t="s">
        <v>337</v>
      </c>
      <c r="B36" s="279" t="s">
        <v>217</v>
      </c>
      <c r="C36" s="280"/>
    </row>
    <row r="37" spans="1:3" ht="15.75">
      <c r="A37" s="106"/>
      <c r="B37" s="190" t="s">
        <v>219</v>
      </c>
      <c r="C37" s="281">
        <f>SUM(C35:C36)</f>
        <v>0</v>
      </c>
    </row>
    <row r="38" spans="1:3" ht="15.75">
      <c r="A38" s="198"/>
      <c r="B38" s="279" t="s">
        <v>215</v>
      </c>
      <c r="C38" s="201">
        <v>319</v>
      </c>
    </row>
    <row r="39" spans="1:3" ht="15.75">
      <c r="A39" s="175" t="s">
        <v>338</v>
      </c>
      <c r="B39" s="279" t="s">
        <v>217</v>
      </c>
      <c r="C39" s="202">
        <v>167</v>
      </c>
    </row>
    <row r="40" spans="1:3" ht="16.5" thickBot="1">
      <c r="A40" s="193"/>
      <c r="B40" s="194" t="s">
        <v>219</v>
      </c>
      <c r="C40" s="203">
        <f>SUM(C38:C39)</f>
        <v>486</v>
      </c>
    </row>
    <row r="41" ht="15.75">
      <c r="B41" s="2"/>
    </row>
    <row r="42" ht="15.75">
      <c r="B42" s="2"/>
    </row>
    <row r="43" spans="1:10" s="6" customFormat="1" ht="25.5" customHeight="1">
      <c r="A43" s="132" t="s">
        <v>286</v>
      </c>
      <c r="B43" s="159" t="s">
        <v>339</v>
      </c>
      <c r="C43" s="131"/>
      <c r="D43" s="131"/>
      <c r="E43" s="129"/>
      <c r="F43" s="129"/>
      <c r="J43" s="5"/>
    </row>
    <row r="44" spans="1:12" ht="26.25" customHeight="1" thickBot="1">
      <c r="A44" s="10"/>
      <c r="B44" s="170" t="s">
        <v>317</v>
      </c>
      <c r="C44" s="174"/>
      <c r="D44" s="174"/>
      <c r="E44" s="10"/>
      <c r="F44" s="10"/>
      <c r="G44" s="10"/>
      <c r="H44" s="10"/>
      <c r="I44" s="10"/>
      <c r="J44" s="12"/>
      <c r="K44" s="10"/>
      <c r="L44" s="10"/>
    </row>
    <row r="45" spans="1:12" ht="14.25" customHeight="1">
      <c r="A45" s="366" t="s">
        <v>387</v>
      </c>
      <c r="B45" s="358" t="s">
        <v>213</v>
      </c>
      <c r="C45" s="358" t="s">
        <v>327</v>
      </c>
      <c r="D45" s="358" t="s">
        <v>326</v>
      </c>
      <c r="E45" s="358" t="s">
        <v>323</v>
      </c>
      <c r="F45" s="358" t="s">
        <v>328</v>
      </c>
      <c r="G45" s="358" t="s">
        <v>329</v>
      </c>
      <c r="H45" s="358" t="s">
        <v>212</v>
      </c>
      <c r="I45" s="358" t="s">
        <v>211</v>
      </c>
      <c r="J45" s="358" t="s">
        <v>330</v>
      </c>
      <c r="K45" s="358" t="s">
        <v>315</v>
      </c>
      <c r="L45" s="385" t="s">
        <v>266</v>
      </c>
    </row>
    <row r="46" spans="1:12" ht="40.5" customHeight="1" thickBot="1">
      <c r="A46" s="367"/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86"/>
    </row>
    <row r="47" spans="1:12" ht="15.75">
      <c r="A47" s="61"/>
      <c r="B47" s="176" t="s">
        <v>215</v>
      </c>
      <c r="C47" s="177">
        <f>C50+C53+C56+C59+C62+C65+C71+C74+C77+C80+C83+C68</f>
        <v>9</v>
      </c>
      <c r="D47" s="177">
        <f aca="true" t="shared" si="9" ref="D47:K47">D50+D53+D56+D59+D62+D65+D71+D74+D77+D80+D83+D68</f>
        <v>59</v>
      </c>
      <c r="E47" s="177">
        <f t="shared" si="9"/>
        <v>728</v>
      </c>
      <c r="F47" s="177">
        <f t="shared" si="9"/>
        <v>412</v>
      </c>
      <c r="G47" s="177">
        <f t="shared" si="9"/>
        <v>1578</v>
      </c>
      <c r="H47" s="177">
        <f t="shared" si="9"/>
        <v>752</v>
      </c>
      <c r="I47" s="177">
        <f t="shared" si="9"/>
        <v>89</v>
      </c>
      <c r="J47" s="178">
        <f t="shared" si="9"/>
        <v>305</v>
      </c>
      <c r="K47" s="177">
        <f t="shared" si="9"/>
        <v>188</v>
      </c>
      <c r="L47" s="179">
        <f>SUM(C47:K47)</f>
        <v>4120</v>
      </c>
    </row>
    <row r="48" spans="1:12" ht="15.75">
      <c r="A48" s="61" t="s">
        <v>214</v>
      </c>
      <c r="B48" s="176" t="s">
        <v>217</v>
      </c>
      <c r="C48" s="177">
        <f>C51+C54+C57+C60+C63+C66+C72+C75+C78+C81+C84+C69</f>
        <v>6</v>
      </c>
      <c r="D48" s="177">
        <f aca="true" t="shared" si="10" ref="D48:K48">D51+D54+D57+D60+D63+D66+D72+D75+D78+D81+D84+D69</f>
        <v>85</v>
      </c>
      <c r="E48" s="177">
        <f t="shared" si="10"/>
        <v>1450</v>
      </c>
      <c r="F48" s="177">
        <f t="shared" si="10"/>
        <v>1003</v>
      </c>
      <c r="G48" s="177">
        <f t="shared" si="10"/>
        <v>579</v>
      </c>
      <c r="H48" s="177">
        <f t="shared" si="10"/>
        <v>11</v>
      </c>
      <c r="I48" s="177">
        <f t="shared" si="10"/>
        <v>40</v>
      </c>
      <c r="J48" s="178">
        <f t="shared" si="10"/>
        <v>18</v>
      </c>
      <c r="K48" s="177">
        <f t="shared" si="10"/>
        <v>94</v>
      </c>
      <c r="L48" s="180">
        <f>SUM(C48:K48)</f>
        <v>3286</v>
      </c>
    </row>
    <row r="49" spans="1:12" ht="16.5" thickBot="1">
      <c r="A49" s="65"/>
      <c r="B49" s="181" t="s">
        <v>219</v>
      </c>
      <c r="C49" s="182">
        <f>SUM(C47:C48)</f>
        <v>15</v>
      </c>
      <c r="D49" s="182">
        <f aca="true" t="shared" si="11" ref="D49:K49">SUM(D47:D48)</f>
        <v>144</v>
      </c>
      <c r="E49" s="182">
        <f t="shared" si="11"/>
        <v>2178</v>
      </c>
      <c r="F49" s="182">
        <f t="shared" si="11"/>
        <v>1415</v>
      </c>
      <c r="G49" s="182">
        <f t="shared" si="11"/>
        <v>2157</v>
      </c>
      <c r="H49" s="182">
        <f t="shared" si="11"/>
        <v>763</v>
      </c>
      <c r="I49" s="182">
        <f t="shared" si="11"/>
        <v>129</v>
      </c>
      <c r="J49" s="183">
        <f t="shared" si="11"/>
        <v>323</v>
      </c>
      <c r="K49" s="182">
        <f t="shared" si="11"/>
        <v>282</v>
      </c>
      <c r="L49" s="184">
        <f>SUM(C49:K49)</f>
        <v>7406</v>
      </c>
    </row>
    <row r="50" spans="1:12" ht="15.75">
      <c r="A50" s="70" t="s">
        <v>294</v>
      </c>
      <c r="B50" s="185" t="s">
        <v>215</v>
      </c>
      <c r="C50" s="186"/>
      <c r="D50" s="186"/>
      <c r="E50" s="186"/>
      <c r="F50" s="186"/>
      <c r="G50" s="186"/>
      <c r="H50" s="186"/>
      <c r="I50" s="186"/>
      <c r="J50" s="187"/>
      <c r="K50" s="186"/>
      <c r="L50" s="188">
        <f>SUM(K50:K50)</f>
        <v>0</v>
      </c>
    </row>
    <row r="51" spans="1:12" ht="15.75">
      <c r="A51" s="70" t="s">
        <v>340</v>
      </c>
      <c r="B51" s="185" t="s">
        <v>217</v>
      </c>
      <c r="C51" s="186"/>
      <c r="D51" s="186"/>
      <c r="E51" s="186"/>
      <c r="F51" s="186"/>
      <c r="G51" s="186"/>
      <c r="H51" s="186"/>
      <c r="I51" s="186"/>
      <c r="J51" s="187"/>
      <c r="K51" s="186"/>
      <c r="L51" s="188">
        <f>SUM(K51:K51)</f>
        <v>0</v>
      </c>
    </row>
    <row r="52" spans="1:12" ht="18.75" customHeight="1">
      <c r="A52" s="73"/>
      <c r="B52" s="189" t="s">
        <v>219</v>
      </c>
      <c r="C52" s="190">
        <f aca="true" t="shared" si="12" ref="C52:K52">C50+C51</f>
        <v>0</v>
      </c>
      <c r="D52" s="190">
        <f t="shared" si="12"/>
        <v>0</v>
      </c>
      <c r="E52" s="190">
        <f t="shared" si="12"/>
        <v>0</v>
      </c>
      <c r="F52" s="190">
        <f t="shared" si="12"/>
        <v>0</v>
      </c>
      <c r="G52" s="190">
        <f t="shared" si="12"/>
        <v>0</v>
      </c>
      <c r="H52" s="190">
        <f t="shared" si="12"/>
        <v>0</v>
      </c>
      <c r="I52" s="190">
        <f t="shared" si="12"/>
        <v>0</v>
      </c>
      <c r="J52" s="191">
        <f t="shared" si="12"/>
        <v>0</v>
      </c>
      <c r="K52" s="190">
        <f t="shared" si="12"/>
        <v>0</v>
      </c>
      <c r="L52" s="192">
        <f aca="true" t="shared" si="13" ref="L52:L57">SUM(C52:K52)</f>
        <v>0</v>
      </c>
    </row>
    <row r="53" spans="1:12" ht="15.75">
      <c r="A53" s="70"/>
      <c r="B53" s="185" t="s">
        <v>215</v>
      </c>
      <c r="C53" s="186"/>
      <c r="D53" s="186"/>
      <c r="E53" s="186"/>
      <c r="F53" s="186"/>
      <c r="G53" s="186"/>
      <c r="H53" s="186">
        <v>5</v>
      </c>
      <c r="I53" s="186"/>
      <c r="J53" s="187"/>
      <c r="K53" s="186"/>
      <c r="L53" s="188">
        <f t="shared" si="13"/>
        <v>5</v>
      </c>
    </row>
    <row r="54" spans="1:12" ht="15.75">
      <c r="A54" s="70" t="s">
        <v>341</v>
      </c>
      <c r="B54" s="185" t="s">
        <v>217</v>
      </c>
      <c r="C54" s="186"/>
      <c r="D54" s="186"/>
      <c r="E54" s="186"/>
      <c r="F54" s="186">
        <v>1</v>
      </c>
      <c r="G54" s="186"/>
      <c r="H54" s="186"/>
      <c r="I54" s="186"/>
      <c r="J54" s="187"/>
      <c r="K54" s="186"/>
      <c r="L54" s="188">
        <f t="shared" si="13"/>
        <v>1</v>
      </c>
    </row>
    <row r="55" spans="1:12" ht="15.75">
      <c r="A55" s="73"/>
      <c r="B55" s="189" t="s">
        <v>219</v>
      </c>
      <c r="C55" s="190">
        <f>C53+C54</f>
        <v>0</v>
      </c>
      <c r="D55" s="190">
        <f>D53+D54</f>
        <v>0</v>
      </c>
      <c r="E55" s="190">
        <f>SUM(E53:E54)</f>
        <v>0</v>
      </c>
      <c r="F55" s="190">
        <f aca="true" t="shared" si="14" ref="F55:K55">F53+F54</f>
        <v>1</v>
      </c>
      <c r="G55" s="190">
        <f t="shared" si="14"/>
        <v>0</v>
      </c>
      <c r="H55" s="190">
        <f t="shared" si="14"/>
        <v>5</v>
      </c>
      <c r="I55" s="190">
        <f t="shared" si="14"/>
        <v>0</v>
      </c>
      <c r="J55" s="191">
        <f t="shared" si="14"/>
        <v>0</v>
      </c>
      <c r="K55" s="190">
        <f t="shared" si="14"/>
        <v>0</v>
      </c>
      <c r="L55" s="192">
        <f t="shared" si="13"/>
        <v>6</v>
      </c>
    </row>
    <row r="56" spans="1:12" ht="15.75">
      <c r="A56" s="70"/>
      <c r="B56" s="185" t="s">
        <v>215</v>
      </c>
      <c r="C56" s="186"/>
      <c r="D56" s="186"/>
      <c r="E56" s="186"/>
      <c r="F56" s="186"/>
      <c r="G56" s="186">
        <v>20</v>
      </c>
      <c r="H56" s="186">
        <v>112</v>
      </c>
      <c r="I56" s="186"/>
      <c r="J56" s="187"/>
      <c r="K56" s="186"/>
      <c r="L56" s="188">
        <f t="shared" si="13"/>
        <v>132</v>
      </c>
    </row>
    <row r="57" spans="1:12" ht="15.75">
      <c r="A57" s="70" t="s">
        <v>221</v>
      </c>
      <c r="B57" s="185" t="s">
        <v>217</v>
      </c>
      <c r="C57" s="186"/>
      <c r="D57" s="186"/>
      <c r="E57" s="186">
        <v>3</v>
      </c>
      <c r="F57" s="186">
        <v>5</v>
      </c>
      <c r="G57" s="186">
        <v>5</v>
      </c>
      <c r="H57" s="186"/>
      <c r="I57" s="186"/>
      <c r="J57" s="187"/>
      <c r="K57" s="186"/>
      <c r="L57" s="188">
        <f t="shared" si="13"/>
        <v>13</v>
      </c>
    </row>
    <row r="58" spans="1:12" ht="15.75">
      <c r="A58" s="73"/>
      <c r="B58" s="189" t="s">
        <v>219</v>
      </c>
      <c r="C58" s="190">
        <f>C56+C57</f>
        <v>0</v>
      </c>
      <c r="D58" s="190">
        <f>D56+D57</f>
        <v>0</v>
      </c>
      <c r="E58" s="190">
        <f>SUM(E56:E57)</f>
        <v>3</v>
      </c>
      <c r="F58" s="190">
        <f aca="true" t="shared" si="15" ref="F58:K58">F56+F57</f>
        <v>5</v>
      </c>
      <c r="G58" s="190">
        <f t="shared" si="15"/>
        <v>25</v>
      </c>
      <c r="H58" s="190">
        <f t="shared" si="15"/>
        <v>112</v>
      </c>
      <c r="I58" s="190">
        <f t="shared" si="15"/>
        <v>0</v>
      </c>
      <c r="J58" s="191">
        <f t="shared" si="15"/>
        <v>0</v>
      </c>
      <c r="K58" s="190">
        <f t="shared" si="15"/>
        <v>0</v>
      </c>
      <c r="L58" s="192">
        <f>SUM(D58:K58)</f>
        <v>145</v>
      </c>
    </row>
    <row r="59" spans="1:12" ht="15.75">
      <c r="A59" s="70"/>
      <c r="B59" s="185" t="s">
        <v>215</v>
      </c>
      <c r="C59" s="186"/>
      <c r="D59" s="186">
        <v>1</v>
      </c>
      <c r="E59" s="186">
        <v>18</v>
      </c>
      <c r="F59" s="186">
        <v>21</v>
      </c>
      <c r="G59" s="186">
        <v>74</v>
      </c>
      <c r="H59" s="186">
        <v>111</v>
      </c>
      <c r="I59" s="186">
        <v>7</v>
      </c>
      <c r="J59" s="187"/>
      <c r="K59" s="186"/>
      <c r="L59" s="188">
        <f aca="true" t="shared" si="16" ref="L59:L84">SUM(C59:K59)</f>
        <v>232</v>
      </c>
    </row>
    <row r="60" spans="1:12" ht="15.75">
      <c r="A60" s="70" t="s">
        <v>222</v>
      </c>
      <c r="B60" s="185" t="s">
        <v>217</v>
      </c>
      <c r="C60" s="186"/>
      <c r="D60" s="186"/>
      <c r="E60" s="186">
        <v>22</v>
      </c>
      <c r="F60" s="186">
        <v>27</v>
      </c>
      <c r="G60" s="186">
        <v>13</v>
      </c>
      <c r="H60" s="186">
        <v>1</v>
      </c>
      <c r="I60" s="186">
        <v>2</v>
      </c>
      <c r="J60" s="187"/>
      <c r="K60" s="186">
        <v>5</v>
      </c>
      <c r="L60" s="188">
        <f t="shared" si="16"/>
        <v>70</v>
      </c>
    </row>
    <row r="61" spans="1:12" ht="15.75">
      <c r="A61" s="73"/>
      <c r="B61" s="189" t="s">
        <v>219</v>
      </c>
      <c r="C61" s="190">
        <f>C59+C60</f>
        <v>0</v>
      </c>
      <c r="D61" s="190">
        <f>D59+D60</f>
        <v>1</v>
      </c>
      <c r="E61" s="190">
        <f>SUM(E59:E60)</f>
        <v>40</v>
      </c>
      <c r="F61" s="190">
        <f aca="true" t="shared" si="17" ref="F61:K61">F59+F60</f>
        <v>48</v>
      </c>
      <c r="G61" s="190">
        <f t="shared" si="17"/>
        <v>87</v>
      </c>
      <c r="H61" s="190">
        <f t="shared" si="17"/>
        <v>112</v>
      </c>
      <c r="I61" s="190">
        <f t="shared" si="17"/>
        <v>9</v>
      </c>
      <c r="J61" s="191">
        <f t="shared" si="17"/>
        <v>0</v>
      </c>
      <c r="K61" s="190">
        <f t="shared" si="17"/>
        <v>5</v>
      </c>
      <c r="L61" s="192">
        <f t="shared" si="16"/>
        <v>302</v>
      </c>
    </row>
    <row r="62" spans="1:12" ht="15.75">
      <c r="A62" s="70"/>
      <c r="B62" s="185" t="s">
        <v>215</v>
      </c>
      <c r="C62" s="186"/>
      <c r="D62" s="186">
        <v>8</v>
      </c>
      <c r="E62" s="186">
        <v>88</v>
      </c>
      <c r="F62" s="186">
        <v>47</v>
      </c>
      <c r="G62" s="186">
        <v>120</v>
      </c>
      <c r="H62" s="186">
        <v>203</v>
      </c>
      <c r="I62" s="186">
        <v>12</v>
      </c>
      <c r="J62" s="187">
        <v>11</v>
      </c>
      <c r="K62" s="186">
        <v>10</v>
      </c>
      <c r="L62" s="188">
        <f t="shared" si="16"/>
        <v>499</v>
      </c>
    </row>
    <row r="63" spans="1:12" ht="15.75">
      <c r="A63" s="70" t="s">
        <v>223</v>
      </c>
      <c r="B63" s="185" t="s">
        <v>217</v>
      </c>
      <c r="C63" s="186"/>
      <c r="D63" s="186">
        <v>10</v>
      </c>
      <c r="E63" s="186">
        <v>204</v>
      </c>
      <c r="F63" s="186">
        <v>86</v>
      </c>
      <c r="G63" s="186">
        <v>40</v>
      </c>
      <c r="H63" s="186">
        <v>6</v>
      </c>
      <c r="I63" s="186">
        <v>6</v>
      </c>
      <c r="J63" s="187">
        <v>4</v>
      </c>
      <c r="K63" s="186">
        <v>4</v>
      </c>
      <c r="L63" s="188">
        <f t="shared" si="16"/>
        <v>360</v>
      </c>
    </row>
    <row r="64" spans="1:12" ht="15.75">
      <c r="A64" s="73"/>
      <c r="B64" s="189" t="s">
        <v>219</v>
      </c>
      <c r="C64" s="190">
        <f>C62+C63</f>
        <v>0</v>
      </c>
      <c r="D64" s="190">
        <f>D62+D63</f>
        <v>18</v>
      </c>
      <c r="E64" s="190">
        <f>SUM(E62:E63)</f>
        <v>292</v>
      </c>
      <c r="F64" s="190">
        <f aca="true" t="shared" si="18" ref="F64:K64">F62+F63</f>
        <v>133</v>
      </c>
      <c r="G64" s="190">
        <f t="shared" si="18"/>
        <v>160</v>
      </c>
      <c r="H64" s="190">
        <f t="shared" si="18"/>
        <v>209</v>
      </c>
      <c r="I64" s="190">
        <f t="shared" si="18"/>
        <v>18</v>
      </c>
      <c r="J64" s="191">
        <f t="shared" si="18"/>
        <v>15</v>
      </c>
      <c r="K64" s="190">
        <f t="shared" si="18"/>
        <v>14</v>
      </c>
      <c r="L64" s="192">
        <f t="shared" si="16"/>
        <v>859</v>
      </c>
    </row>
    <row r="65" spans="1:12" ht="15.75">
      <c r="A65" s="175"/>
      <c r="B65" s="185" t="s">
        <v>215</v>
      </c>
      <c r="C65" s="186">
        <v>1</v>
      </c>
      <c r="D65" s="186">
        <v>14</v>
      </c>
      <c r="E65" s="186">
        <v>156</v>
      </c>
      <c r="F65" s="186">
        <v>54</v>
      </c>
      <c r="G65" s="186">
        <v>121</v>
      </c>
      <c r="H65" s="186">
        <v>163</v>
      </c>
      <c r="I65" s="186">
        <v>24</v>
      </c>
      <c r="J65" s="187">
        <v>52</v>
      </c>
      <c r="K65" s="186">
        <v>21</v>
      </c>
      <c r="L65" s="188">
        <f t="shared" si="16"/>
        <v>606</v>
      </c>
    </row>
    <row r="66" spans="1:12" ht="15.75">
      <c r="A66" s="175" t="s">
        <v>224</v>
      </c>
      <c r="B66" s="185" t="s">
        <v>217</v>
      </c>
      <c r="C66" s="186"/>
      <c r="D66" s="186">
        <v>19</v>
      </c>
      <c r="E66" s="186">
        <v>343</v>
      </c>
      <c r="F66" s="186">
        <v>122</v>
      </c>
      <c r="G66" s="186">
        <v>42</v>
      </c>
      <c r="H66" s="186">
        <v>4</v>
      </c>
      <c r="I66" s="186">
        <v>6</v>
      </c>
      <c r="J66" s="187">
        <v>3</v>
      </c>
      <c r="K66" s="186">
        <v>7</v>
      </c>
      <c r="L66" s="188">
        <f t="shared" si="16"/>
        <v>546</v>
      </c>
    </row>
    <row r="67" spans="1:12" ht="15.75">
      <c r="A67" s="106"/>
      <c r="B67" s="189" t="s">
        <v>219</v>
      </c>
      <c r="C67" s="190">
        <f>C65+C66</f>
        <v>1</v>
      </c>
      <c r="D67" s="190">
        <f>D65+D66</f>
        <v>33</v>
      </c>
      <c r="E67" s="190">
        <f>SUM(E65:E66)</f>
        <v>499</v>
      </c>
      <c r="F67" s="190">
        <f aca="true" t="shared" si="19" ref="F67:K67">F65+F66</f>
        <v>176</v>
      </c>
      <c r="G67" s="190">
        <f t="shared" si="19"/>
        <v>163</v>
      </c>
      <c r="H67" s="190">
        <f t="shared" si="19"/>
        <v>167</v>
      </c>
      <c r="I67" s="190">
        <f t="shared" si="19"/>
        <v>30</v>
      </c>
      <c r="J67" s="191">
        <f t="shared" si="19"/>
        <v>55</v>
      </c>
      <c r="K67" s="190">
        <f t="shared" si="19"/>
        <v>28</v>
      </c>
      <c r="L67" s="192">
        <f t="shared" si="16"/>
        <v>1152</v>
      </c>
    </row>
    <row r="68" spans="1:12" ht="15.75">
      <c r="A68" s="175"/>
      <c r="B68" s="185" t="s">
        <v>215</v>
      </c>
      <c r="C68" s="186">
        <v>4</v>
      </c>
      <c r="D68" s="186">
        <v>16</v>
      </c>
      <c r="E68" s="186">
        <v>127</v>
      </c>
      <c r="F68" s="186">
        <v>40</v>
      </c>
      <c r="G68" s="186">
        <v>197</v>
      </c>
      <c r="H68" s="186">
        <v>71</v>
      </c>
      <c r="I68" s="186">
        <v>18</v>
      </c>
      <c r="J68" s="187">
        <v>86</v>
      </c>
      <c r="K68" s="186">
        <v>30</v>
      </c>
      <c r="L68" s="188">
        <f t="shared" si="16"/>
        <v>589</v>
      </c>
    </row>
    <row r="69" spans="1:12" ht="15.75">
      <c r="A69" s="175" t="s">
        <v>225</v>
      </c>
      <c r="B69" s="185" t="s">
        <v>217</v>
      </c>
      <c r="C69" s="186">
        <v>2</v>
      </c>
      <c r="D69" s="186">
        <v>19</v>
      </c>
      <c r="E69" s="186">
        <v>354</v>
      </c>
      <c r="F69" s="186">
        <v>207</v>
      </c>
      <c r="G69" s="186">
        <v>89</v>
      </c>
      <c r="H69" s="186"/>
      <c r="I69" s="186">
        <v>9</v>
      </c>
      <c r="J69" s="187">
        <v>4</v>
      </c>
      <c r="K69" s="186">
        <v>19</v>
      </c>
      <c r="L69" s="188">
        <f t="shared" si="16"/>
        <v>703</v>
      </c>
    </row>
    <row r="70" spans="1:12" ht="15.75">
      <c r="A70" s="106"/>
      <c r="B70" s="189" t="s">
        <v>219</v>
      </c>
      <c r="C70" s="190">
        <f>C68+C69</f>
        <v>6</v>
      </c>
      <c r="D70" s="190">
        <f>D68+D69</f>
        <v>35</v>
      </c>
      <c r="E70" s="190">
        <f>SUM(E68:E69)</f>
        <v>481</v>
      </c>
      <c r="F70" s="190">
        <f aca="true" t="shared" si="20" ref="F70:K70">F68+F69</f>
        <v>247</v>
      </c>
      <c r="G70" s="190">
        <f t="shared" si="20"/>
        <v>286</v>
      </c>
      <c r="H70" s="190">
        <f t="shared" si="20"/>
        <v>71</v>
      </c>
      <c r="I70" s="190">
        <f t="shared" si="20"/>
        <v>27</v>
      </c>
      <c r="J70" s="191">
        <f t="shared" si="20"/>
        <v>90</v>
      </c>
      <c r="K70" s="190">
        <f t="shared" si="20"/>
        <v>49</v>
      </c>
      <c r="L70" s="192">
        <f t="shared" si="16"/>
        <v>1292</v>
      </c>
    </row>
    <row r="71" spans="1:12" ht="15.75">
      <c r="A71" s="175"/>
      <c r="B71" s="185" t="s">
        <v>215</v>
      </c>
      <c r="C71" s="186">
        <v>2</v>
      </c>
      <c r="D71" s="186">
        <v>11</v>
      </c>
      <c r="E71" s="186">
        <v>152</v>
      </c>
      <c r="F71" s="186">
        <v>104</v>
      </c>
      <c r="G71" s="186">
        <v>404</v>
      </c>
      <c r="H71" s="186">
        <v>64</v>
      </c>
      <c r="I71" s="186">
        <v>17</v>
      </c>
      <c r="J71" s="187">
        <v>73</v>
      </c>
      <c r="K71" s="186">
        <v>63</v>
      </c>
      <c r="L71" s="188">
        <f t="shared" si="16"/>
        <v>890</v>
      </c>
    </row>
    <row r="72" spans="1:12" ht="15.75">
      <c r="A72" s="175" t="s">
        <v>226</v>
      </c>
      <c r="B72" s="185" t="s">
        <v>217</v>
      </c>
      <c r="C72" s="186">
        <v>3</v>
      </c>
      <c r="D72" s="186">
        <v>25</v>
      </c>
      <c r="E72" s="186">
        <v>305</v>
      </c>
      <c r="F72" s="186">
        <v>275</v>
      </c>
      <c r="G72" s="186">
        <v>126</v>
      </c>
      <c r="H72" s="186"/>
      <c r="I72" s="186">
        <v>11</v>
      </c>
      <c r="J72" s="187">
        <v>5</v>
      </c>
      <c r="K72" s="186">
        <v>41</v>
      </c>
      <c r="L72" s="188">
        <f t="shared" si="16"/>
        <v>791</v>
      </c>
    </row>
    <row r="73" spans="1:12" ht="15.75">
      <c r="A73" s="106"/>
      <c r="B73" s="189" t="s">
        <v>219</v>
      </c>
      <c r="C73" s="190">
        <f>C71+C72</f>
        <v>5</v>
      </c>
      <c r="D73" s="190">
        <f>D71+D72</f>
        <v>36</v>
      </c>
      <c r="E73" s="190">
        <f>SUM(E71:E72)</f>
        <v>457</v>
      </c>
      <c r="F73" s="190">
        <f aca="true" t="shared" si="21" ref="F73:K73">F71+F72</f>
        <v>379</v>
      </c>
      <c r="G73" s="190">
        <f t="shared" si="21"/>
        <v>530</v>
      </c>
      <c r="H73" s="190">
        <f t="shared" si="21"/>
        <v>64</v>
      </c>
      <c r="I73" s="190">
        <f t="shared" si="21"/>
        <v>28</v>
      </c>
      <c r="J73" s="191">
        <f t="shared" si="21"/>
        <v>78</v>
      </c>
      <c r="K73" s="190">
        <f t="shared" si="21"/>
        <v>104</v>
      </c>
      <c r="L73" s="192">
        <f t="shared" si="16"/>
        <v>1681</v>
      </c>
    </row>
    <row r="74" spans="1:12" ht="15.75">
      <c r="A74" s="175"/>
      <c r="B74" s="185" t="s">
        <v>215</v>
      </c>
      <c r="C74" s="186">
        <v>1</v>
      </c>
      <c r="D74" s="186">
        <v>5</v>
      </c>
      <c r="E74" s="186">
        <v>111</v>
      </c>
      <c r="F74" s="186">
        <v>109</v>
      </c>
      <c r="G74" s="186">
        <v>452</v>
      </c>
      <c r="H74" s="186">
        <v>23</v>
      </c>
      <c r="I74" s="186">
        <v>9</v>
      </c>
      <c r="J74" s="187">
        <v>83</v>
      </c>
      <c r="K74" s="186">
        <v>50</v>
      </c>
      <c r="L74" s="188">
        <f t="shared" si="16"/>
        <v>843</v>
      </c>
    </row>
    <row r="75" spans="1:12" ht="15.75">
      <c r="A75" s="175" t="s">
        <v>227</v>
      </c>
      <c r="B75" s="185" t="s">
        <v>217</v>
      </c>
      <c r="C75" s="186"/>
      <c r="D75" s="186">
        <v>9</v>
      </c>
      <c r="E75" s="186">
        <v>167</v>
      </c>
      <c r="F75" s="186">
        <v>192</v>
      </c>
      <c r="G75" s="186">
        <v>157</v>
      </c>
      <c r="H75" s="186"/>
      <c r="I75" s="186">
        <v>3</v>
      </c>
      <c r="J75" s="187">
        <v>2</v>
      </c>
      <c r="K75" s="186">
        <v>14</v>
      </c>
      <c r="L75" s="188">
        <f t="shared" si="16"/>
        <v>544</v>
      </c>
    </row>
    <row r="76" spans="1:12" ht="15.75">
      <c r="A76" s="106"/>
      <c r="B76" s="189" t="s">
        <v>219</v>
      </c>
      <c r="C76" s="190">
        <f>C74+C75</f>
        <v>1</v>
      </c>
      <c r="D76" s="190">
        <f>D74+D75</f>
        <v>14</v>
      </c>
      <c r="E76" s="190">
        <f>SUM(E74:E75)</f>
        <v>278</v>
      </c>
      <c r="F76" s="190">
        <f aca="true" t="shared" si="22" ref="F76:K76">F74+F75</f>
        <v>301</v>
      </c>
      <c r="G76" s="190">
        <f t="shared" si="22"/>
        <v>609</v>
      </c>
      <c r="H76" s="190">
        <f t="shared" si="22"/>
        <v>23</v>
      </c>
      <c r="I76" s="190">
        <f t="shared" si="22"/>
        <v>12</v>
      </c>
      <c r="J76" s="191">
        <f t="shared" si="22"/>
        <v>85</v>
      </c>
      <c r="K76" s="190">
        <f t="shared" si="22"/>
        <v>64</v>
      </c>
      <c r="L76" s="192">
        <f t="shared" si="16"/>
        <v>1387</v>
      </c>
    </row>
    <row r="77" spans="1:12" ht="15.75">
      <c r="A77" s="175"/>
      <c r="B77" s="185" t="s">
        <v>215</v>
      </c>
      <c r="C77" s="186">
        <v>1</v>
      </c>
      <c r="D77" s="186">
        <v>4</v>
      </c>
      <c r="E77" s="186">
        <v>63</v>
      </c>
      <c r="F77" s="186">
        <v>34</v>
      </c>
      <c r="G77" s="186">
        <v>173</v>
      </c>
      <c r="H77" s="186"/>
      <c r="I77" s="186">
        <v>2</v>
      </c>
      <c r="J77" s="187"/>
      <c r="K77" s="186">
        <v>12</v>
      </c>
      <c r="L77" s="188">
        <f t="shared" si="16"/>
        <v>289</v>
      </c>
    </row>
    <row r="78" spans="1:12" ht="15.75">
      <c r="A78" s="175" t="s">
        <v>228</v>
      </c>
      <c r="B78" s="185" t="s">
        <v>217</v>
      </c>
      <c r="C78" s="186">
        <v>1</v>
      </c>
      <c r="D78" s="186">
        <v>2</v>
      </c>
      <c r="E78" s="186">
        <v>43</v>
      </c>
      <c r="F78" s="186">
        <v>79</v>
      </c>
      <c r="G78" s="186">
        <v>83</v>
      </c>
      <c r="H78" s="186"/>
      <c r="I78" s="186">
        <v>3</v>
      </c>
      <c r="J78" s="187"/>
      <c r="K78" s="186">
        <v>3</v>
      </c>
      <c r="L78" s="188">
        <f t="shared" si="16"/>
        <v>214</v>
      </c>
    </row>
    <row r="79" spans="1:12" ht="15.75">
      <c r="A79" s="106"/>
      <c r="B79" s="189" t="s">
        <v>219</v>
      </c>
      <c r="C79" s="190">
        <f>C77+C78</f>
        <v>2</v>
      </c>
      <c r="D79" s="190">
        <f>D77+D78</f>
        <v>6</v>
      </c>
      <c r="E79" s="190">
        <f>SUM(E77:E78)</f>
        <v>106</v>
      </c>
      <c r="F79" s="190">
        <f aca="true" t="shared" si="23" ref="F79:K79">F77+F78</f>
        <v>113</v>
      </c>
      <c r="G79" s="190">
        <f t="shared" si="23"/>
        <v>256</v>
      </c>
      <c r="H79" s="190">
        <f t="shared" si="23"/>
        <v>0</v>
      </c>
      <c r="I79" s="190">
        <f t="shared" si="23"/>
        <v>5</v>
      </c>
      <c r="J79" s="191">
        <f t="shared" si="23"/>
        <v>0</v>
      </c>
      <c r="K79" s="190">
        <f t="shared" si="23"/>
        <v>15</v>
      </c>
      <c r="L79" s="192">
        <f t="shared" si="16"/>
        <v>503</v>
      </c>
    </row>
    <row r="80" spans="1:12" ht="15.75">
      <c r="A80" s="175"/>
      <c r="B80" s="185" t="s">
        <v>215</v>
      </c>
      <c r="C80" s="186"/>
      <c r="D80" s="186"/>
      <c r="E80" s="186">
        <v>13</v>
      </c>
      <c r="F80" s="186">
        <v>3</v>
      </c>
      <c r="G80" s="186">
        <v>17</v>
      </c>
      <c r="H80" s="186"/>
      <c r="I80" s="186"/>
      <c r="J80" s="187"/>
      <c r="K80" s="186">
        <v>2</v>
      </c>
      <c r="L80" s="188">
        <f t="shared" si="16"/>
        <v>35</v>
      </c>
    </row>
    <row r="81" spans="1:12" ht="15.75">
      <c r="A81" s="175" t="s">
        <v>229</v>
      </c>
      <c r="B81" s="185" t="s">
        <v>217</v>
      </c>
      <c r="C81" s="186"/>
      <c r="D81" s="186">
        <v>1</v>
      </c>
      <c r="E81" s="186">
        <v>9</v>
      </c>
      <c r="F81" s="186">
        <v>9</v>
      </c>
      <c r="G81" s="186">
        <v>24</v>
      </c>
      <c r="H81" s="186"/>
      <c r="I81" s="186"/>
      <c r="J81" s="187"/>
      <c r="K81" s="186">
        <v>1</v>
      </c>
      <c r="L81" s="188">
        <f t="shared" si="16"/>
        <v>44</v>
      </c>
    </row>
    <row r="82" spans="1:12" ht="15.75">
      <c r="A82" s="106"/>
      <c r="B82" s="189" t="s">
        <v>219</v>
      </c>
      <c r="C82" s="190">
        <f>C80+C81</f>
        <v>0</v>
      </c>
      <c r="D82" s="190">
        <f>D80+D81</f>
        <v>1</v>
      </c>
      <c r="E82" s="190">
        <f>SUM(E80:E81)</f>
        <v>22</v>
      </c>
      <c r="F82" s="190">
        <f aca="true" t="shared" si="24" ref="F82:K82">F80+F81</f>
        <v>12</v>
      </c>
      <c r="G82" s="190">
        <f t="shared" si="24"/>
        <v>41</v>
      </c>
      <c r="H82" s="190">
        <f t="shared" si="24"/>
        <v>0</v>
      </c>
      <c r="I82" s="190">
        <f t="shared" si="24"/>
        <v>0</v>
      </c>
      <c r="J82" s="191">
        <f t="shared" si="24"/>
        <v>0</v>
      </c>
      <c r="K82" s="190">
        <f t="shared" si="24"/>
        <v>3</v>
      </c>
      <c r="L82" s="192">
        <f t="shared" si="16"/>
        <v>79</v>
      </c>
    </row>
    <row r="83" spans="1:12" ht="15.75">
      <c r="A83" s="175"/>
      <c r="B83" s="185" t="s">
        <v>215</v>
      </c>
      <c r="C83" s="186"/>
      <c r="D83" s="186"/>
      <c r="E83" s="186"/>
      <c r="F83" s="186"/>
      <c r="G83" s="186"/>
      <c r="H83" s="186"/>
      <c r="I83" s="186"/>
      <c r="J83" s="187"/>
      <c r="K83" s="186"/>
      <c r="L83" s="188">
        <f t="shared" si="16"/>
        <v>0</v>
      </c>
    </row>
    <row r="84" spans="1:12" ht="15.75">
      <c r="A84" s="175" t="s">
        <v>230</v>
      </c>
      <c r="B84" s="185" t="s">
        <v>217</v>
      </c>
      <c r="C84" s="186"/>
      <c r="D84" s="186"/>
      <c r="E84" s="186"/>
      <c r="F84" s="186"/>
      <c r="G84" s="186"/>
      <c r="H84" s="186"/>
      <c r="I84" s="186"/>
      <c r="J84" s="187"/>
      <c r="K84" s="186"/>
      <c r="L84" s="188">
        <f t="shared" si="16"/>
        <v>0</v>
      </c>
    </row>
    <row r="85" spans="1:12" ht="16.5" thickBot="1">
      <c r="A85" s="193" t="s">
        <v>342</v>
      </c>
      <c r="B85" s="148" t="s">
        <v>219</v>
      </c>
      <c r="C85" s="194">
        <f>C83+C84</f>
        <v>0</v>
      </c>
      <c r="D85" s="194">
        <f>D83+D84</f>
        <v>0</v>
      </c>
      <c r="E85" s="194">
        <f>SUM(E83:E84)</f>
        <v>0</v>
      </c>
      <c r="F85" s="194">
        <f aca="true" t="shared" si="25" ref="F85:K85">F83+F84</f>
        <v>0</v>
      </c>
      <c r="G85" s="194">
        <f>SUM(G83:G84)</f>
        <v>0</v>
      </c>
      <c r="H85" s="194">
        <f t="shared" si="25"/>
        <v>0</v>
      </c>
      <c r="I85" s="194">
        <f t="shared" si="25"/>
        <v>0</v>
      </c>
      <c r="J85" s="195">
        <f t="shared" si="25"/>
        <v>0</v>
      </c>
      <c r="K85" s="194">
        <f t="shared" si="25"/>
        <v>0</v>
      </c>
      <c r="L85" s="196">
        <f>SUM(L83:L84)</f>
        <v>0</v>
      </c>
    </row>
    <row r="86" spans="1:12" ht="15.75">
      <c r="A86" s="10"/>
      <c r="B86" s="11"/>
      <c r="C86" s="10"/>
      <c r="D86" s="10"/>
      <c r="E86" s="10"/>
      <c r="F86" s="10"/>
      <c r="G86" s="10"/>
      <c r="H86" s="10"/>
      <c r="I86" s="10"/>
      <c r="J86" s="12"/>
      <c r="K86" s="10"/>
      <c r="L86" s="10"/>
    </row>
    <row r="87" spans="1:12" ht="15.75">
      <c r="A87" s="10"/>
      <c r="B87" s="11"/>
      <c r="C87" s="10"/>
      <c r="D87" s="10"/>
      <c r="E87" s="10"/>
      <c r="F87" s="10"/>
      <c r="G87" s="10"/>
      <c r="H87" s="10"/>
      <c r="I87" s="10"/>
      <c r="J87" s="12"/>
      <c r="K87" s="10"/>
      <c r="L87" s="10"/>
    </row>
    <row r="88" spans="1:12" ht="15.75">
      <c r="A88" s="10"/>
      <c r="B88" s="11"/>
      <c r="C88" s="10"/>
      <c r="D88" s="10"/>
      <c r="E88" s="10"/>
      <c r="F88" s="10"/>
      <c r="G88" s="10"/>
      <c r="H88" s="10"/>
      <c r="I88" s="10"/>
      <c r="J88" s="12"/>
      <c r="K88" s="10"/>
      <c r="L88" s="10"/>
    </row>
    <row r="89" spans="1:12" s="6" customFormat="1" ht="28.5" customHeight="1">
      <c r="A89" s="132" t="s">
        <v>346</v>
      </c>
      <c r="B89" s="127" t="s">
        <v>343</v>
      </c>
      <c r="C89" s="128"/>
      <c r="D89" s="128"/>
      <c r="E89" s="129"/>
      <c r="F89" s="149"/>
      <c r="G89" s="149"/>
      <c r="H89" s="14"/>
      <c r="I89" s="14"/>
      <c r="J89" s="15"/>
      <c r="K89" s="14"/>
      <c r="L89" s="14"/>
    </row>
    <row r="90" spans="1:12" ht="21.75" customHeight="1" thickBot="1">
      <c r="A90" s="10"/>
      <c r="B90" s="170" t="s">
        <v>317</v>
      </c>
      <c r="C90" s="10"/>
      <c r="D90" s="112"/>
      <c r="E90" s="10"/>
      <c r="F90" s="10"/>
      <c r="G90" s="10"/>
      <c r="H90" s="10"/>
      <c r="I90" s="10"/>
      <c r="J90" s="12"/>
      <c r="K90" s="10"/>
      <c r="L90" s="10"/>
    </row>
    <row r="91" spans="1:12" ht="15.75" customHeight="1">
      <c r="A91" s="366" t="s">
        <v>231</v>
      </c>
      <c r="B91" s="358" t="s">
        <v>213</v>
      </c>
      <c r="C91" s="358" t="s">
        <v>327</v>
      </c>
      <c r="D91" s="358" t="s">
        <v>326</v>
      </c>
      <c r="E91" s="358" t="s">
        <v>323</v>
      </c>
      <c r="F91" s="358" t="s">
        <v>328</v>
      </c>
      <c r="G91" s="358" t="s">
        <v>329</v>
      </c>
      <c r="H91" s="358" t="s">
        <v>212</v>
      </c>
      <c r="I91" s="358" t="s">
        <v>211</v>
      </c>
      <c r="J91" s="358" t="s">
        <v>330</v>
      </c>
      <c r="K91" s="358" t="s">
        <v>315</v>
      </c>
      <c r="L91" s="385" t="s">
        <v>266</v>
      </c>
    </row>
    <row r="92" spans="1:12" ht="39" customHeight="1" thickBot="1">
      <c r="A92" s="367" t="s">
        <v>232</v>
      </c>
      <c r="B92" s="359"/>
      <c r="C92" s="359"/>
      <c r="D92" s="359"/>
      <c r="E92" s="359"/>
      <c r="F92" s="359"/>
      <c r="G92" s="359"/>
      <c r="H92" s="359"/>
      <c r="I92" s="359"/>
      <c r="J92" s="359"/>
      <c r="K92" s="359"/>
      <c r="L92" s="386"/>
    </row>
    <row r="93" spans="1:12" ht="15.75">
      <c r="A93" s="277"/>
      <c r="B93" s="282" t="s">
        <v>215</v>
      </c>
      <c r="C93" s="256">
        <f>C96+C99+C102+C105+C108+C111+C114+C117+C120</f>
        <v>9</v>
      </c>
      <c r="D93" s="256">
        <f>D96+D99+D102+D105+D108+D111+D114+D117+D120</f>
        <v>59</v>
      </c>
      <c r="E93" s="256">
        <f>E96+E99+E102+E105+E108+E111+E114+E117+E120</f>
        <v>728</v>
      </c>
      <c r="F93" s="256">
        <f aca="true" t="shared" si="26" ref="F93:K93">F96+F99+F102+F105+F108+F111+F114+F117+F120</f>
        <v>412</v>
      </c>
      <c r="G93" s="256">
        <f t="shared" si="26"/>
        <v>1578</v>
      </c>
      <c r="H93" s="256">
        <f t="shared" si="26"/>
        <v>752</v>
      </c>
      <c r="I93" s="256">
        <f t="shared" si="26"/>
        <v>89</v>
      </c>
      <c r="J93" s="257">
        <f t="shared" si="26"/>
        <v>305</v>
      </c>
      <c r="K93" s="256">
        <f t="shared" si="26"/>
        <v>188</v>
      </c>
      <c r="L93" s="283">
        <f>SUM(C93:K93)</f>
        <v>4120</v>
      </c>
    </row>
    <row r="94" spans="1:12" ht="15.75">
      <c r="A94" s="277" t="s">
        <v>214</v>
      </c>
      <c r="B94" s="282" t="s">
        <v>217</v>
      </c>
      <c r="C94" s="256">
        <f>C97+C100+C103+C106+C109+C112+C115+C118</f>
        <v>6</v>
      </c>
      <c r="D94" s="256">
        <f>D97+D100+D103+D106+D109+D112+D115+D118</f>
        <v>85</v>
      </c>
      <c r="E94" s="256">
        <f>E97+E100+E103+E106+E109+E112+E115+E118+E121</f>
        <v>1450</v>
      </c>
      <c r="F94" s="256">
        <f aca="true" t="shared" si="27" ref="F94:K94">F97+F100+F103+F106+F109+F112+F115+F118+F121</f>
        <v>1003</v>
      </c>
      <c r="G94" s="256">
        <f t="shared" si="27"/>
        <v>579</v>
      </c>
      <c r="H94" s="256">
        <f t="shared" si="27"/>
        <v>11</v>
      </c>
      <c r="I94" s="256">
        <f t="shared" si="27"/>
        <v>40</v>
      </c>
      <c r="J94" s="257">
        <f t="shared" si="27"/>
        <v>18</v>
      </c>
      <c r="K94" s="256">
        <f t="shared" si="27"/>
        <v>94</v>
      </c>
      <c r="L94" s="283">
        <f>SUM(C94:K94)</f>
        <v>3286</v>
      </c>
    </row>
    <row r="95" spans="1:12" ht="16.5" thickBot="1">
      <c r="A95" s="278"/>
      <c r="B95" s="148" t="s">
        <v>219</v>
      </c>
      <c r="C95" s="194">
        <f>C93+C94</f>
        <v>15</v>
      </c>
      <c r="D95" s="194">
        <f aca="true" t="shared" si="28" ref="D95:K95">D93+D94</f>
        <v>144</v>
      </c>
      <c r="E95" s="194">
        <f t="shared" si="28"/>
        <v>2178</v>
      </c>
      <c r="F95" s="194">
        <f t="shared" si="28"/>
        <v>1415</v>
      </c>
      <c r="G95" s="194">
        <f t="shared" si="28"/>
        <v>2157</v>
      </c>
      <c r="H95" s="194">
        <f>H93+H94</f>
        <v>763</v>
      </c>
      <c r="I95" s="194">
        <f>I93+I94</f>
        <v>129</v>
      </c>
      <c r="J95" s="195">
        <f t="shared" si="28"/>
        <v>323</v>
      </c>
      <c r="K95" s="194">
        <f t="shared" si="28"/>
        <v>282</v>
      </c>
      <c r="L95" s="262">
        <f>SUM(C95:K95)</f>
        <v>7406</v>
      </c>
    </row>
    <row r="96" spans="1:12" ht="15.75">
      <c r="A96" s="175"/>
      <c r="B96" s="185" t="s">
        <v>215</v>
      </c>
      <c r="C96" s="186">
        <v>4</v>
      </c>
      <c r="D96" s="186">
        <v>2</v>
      </c>
      <c r="E96" s="186">
        <v>23</v>
      </c>
      <c r="F96" s="186">
        <v>3</v>
      </c>
      <c r="G96" s="186">
        <v>48</v>
      </c>
      <c r="H96" s="186"/>
      <c r="I96" s="186"/>
      <c r="J96" s="187">
        <v>4</v>
      </c>
      <c r="K96" s="186">
        <v>3</v>
      </c>
      <c r="L96" s="188">
        <f>SUM(C96:K96)</f>
        <v>87</v>
      </c>
    </row>
    <row r="97" spans="1:12" ht="15.75">
      <c r="A97" s="175" t="s">
        <v>233</v>
      </c>
      <c r="B97" s="185" t="s">
        <v>217</v>
      </c>
      <c r="C97" s="186"/>
      <c r="D97" s="186">
        <v>3</v>
      </c>
      <c r="E97" s="186">
        <v>33</v>
      </c>
      <c r="F97" s="186">
        <v>19</v>
      </c>
      <c r="G97" s="186">
        <v>7</v>
      </c>
      <c r="H97" s="186"/>
      <c r="I97" s="186"/>
      <c r="J97" s="187">
        <v>1</v>
      </c>
      <c r="K97" s="186">
        <v>3</v>
      </c>
      <c r="L97" s="188">
        <f>SUM(C97:K97)</f>
        <v>66</v>
      </c>
    </row>
    <row r="98" spans="1:12" ht="15.75">
      <c r="A98" s="106"/>
      <c r="B98" s="189" t="s">
        <v>219</v>
      </c>
      <c r="C98" s="190">
        <f>C96+C97</f>
        <v>4</v>
      </c>
      <c r="D98" s="190">
        <f aca="true" t="shared" si="29" ref="D98:K98">D96+D97</f>
        <v>5</v>
      </c>
      <c r="E98" s="190">
        <f t="shared" si="29"/>
        <v>56</v>
      </c>
      <c r="F98" s="190">
        <f t="shared" si="29"/>
        <v>22</v>
      </c>
      <c r="G98" s="190">
        <f t="shared" si="29"/>
        <v>55</v>
      </c>
      <c r="H98" s="190">
        <f t="shared" si="29"/>
        <v>0</v>
      </c>
      <c r="I98" s="190">
        <f t="shared" si="29"/>
        <v>0</v>
      </c>
      <c r="J98" s="191">
        <f t="shared" si="29"/>
        <v>5</v>
      </c>
      <c r="K98" s="190">
        <f t="shared" si="29"/>
        <v>6</v>
      </c>
      <c r="L98" s="192">
        <f>L96+L97</f>
        <v>153</v>
      </c>
    </row>
    <row r="99" spans="1:12" ht="15.75">
      <c r="A99" s="175"/>
      <c r="B99" s="185" t="s">
        <v>215</v>
      </c>
      <c r="C99" s="186">
        <v>1</v>
      </c>
      <c r="D99" s="186">
        <v>6</v>
      </c>
      <c r="E99" s="186">
        <v>130</v>
      </c>
      <c r="F99" s="186">
        <v>51</v>
      </c>
      <c r="G99" s="186">
        <v>120</v>
      </c>
      <c r="H99" s="186">
        <v>151</v>
      </c>
      <c r="I99" s="186">
        <v>12</v>
      </c>
      <c r="J99" s="187">
        <v>92</v>
      </c>
      <c r="K99" s="186">
        <v>8</v>
      </c>
      <c r="L99" s="188">
        <f>SUM(C99:K99)</f>
        <v>571</v>
      </c>
    </row>
    <row r="100" spans="1:12" ht="15.75">
      <c r="A100" s="284" t="s">
        <v>234</v>
      </c>
      <c r="B100" s="185" t="s">
        <v>217</v>
      </c>
      <c r="C100" s="186"/>
      <c r="D100" s="186">
        <v>12</v>
      </c>
      <c r="E100" s="186">
        <v>234</v>
      </c>
      <c r="F100" s="186">
        <v>98</v>
      </c>
      <c r="G100" s="186">
        <v>61</v>
      </c>
      <c r="H100" s="186"/>
      <c r="I100" s="186">
        <v>3</v>
      </c>
      <c r="J100" s="187">
        <v>9</v>
      </c>
      <c r="K100" s="186">
        <v>7</v>
      </c>
      <c r="L100" s="188">
        <f>SUM(C100:K100)</f>
        <v>424</v>
      </c>
    </row>
    <row r="101" spans="1:12" ht="15.75">
      <c r="A101" s="106"/>
      <c r="B101" s="189" t="s">
        <v>219</v>
      </c>
      <c r="C101" s="190">
        <f>C99+C100</f>
        <v>1</v>
      </c>
      <c r="D101" s="190">
        <f aca="true" t="shared" si="30" ref="D101:K101">D99+D100</f>
        <v>18</v>
      </c>
      <c r="E101" s="190">
        <f t="shared" si="30"/>
        <v>364</v>
      </c>
      <c r="F101" s="190">
        <f t="shared" si="30"/>
        <v>149</v>
      </c>
      <c r="G101" s="190">
        <f t="shared" si="30"/>
        <v>181</v>
      </c>
      <c r="H101" s="190">
        <f t="shared" si="30"/>
        <v>151</v>
      </c>
      <c r="I101" s="190">
        <f t="shared" si="30"/>
        <v>15</v>
      </c>
      <c r="J101" s="191">
        <f t="shared" si="30"/>
        <v>101</v>
      </c>
      <c r="K101" s="190">
        <f t="shared" si="30"/>
        <v>15</v>
      </c>
      <c r="L101" s="192">
        <f>L99+L100</f>
        <v>995</v>
      </c>
    </row>
    <row r="102" spans="1:12" ht="15.75">
      <c r="A102" s="175"/>
      <c r="B102" s="185" t="s">
        <v>215</v>
      </c>
      <c r="C102" s="186"/>
      <c r="D102" s="186">
        <v>13</v>
      </c>
      <c r="E102" s="186">
        <v>118</v>
      </c>
      <c r="F102" s="186">
        <v>36</v>
      </c>
      <c r="G102" s="186">
        <v>189</v>
      </c>
      <c r="H102" s="186">
        <v>229</v>
      </c>
      <c r="I102" s="186">
        <v>15</v>
      </c>
      <c r="J102" s="187">
        <v>29</v>
      </c>
      <c r="K102" s="186">
        <v>9</v>
      </c>
      <c r="L102" s="188">
        <f>SUM(C102:K102)</f>
        <v>638</v>
      </c>
    </row>
    <row r="103" spans="1:12" ht="15.75">
      <c r="A103" s="175" t="s">
        <v>235</v>
      </c>
      <c r="B103" s="185" t="s">
        <v>217</v>
      </c>
      <c r="C103" s="186"/>
      <c r="D103" s="186">
        <v>16</v>
      </c>
      <c r="E103" s="186">
        <v>288</v>
      </c>
      <c r="F103" s="186">
        <v>79</v>
      </c>
      <c r="G103" s="186">
        <v>60</v>
      </c>
      <c r="H103" s="186">
        <v>4</v>
      </c>
      <c r="I103" s="186">
        <v>5</v>
      </c>
      <c r="J103" s="187">
        <v>2</v>
      </c>
      <c r="K103" s="186">
        <v>7</v>
      </c>
      <c r="L103" s="188">
        <f>SUM(C103:K103)</f>
        <v>461</v>
      </c>
    </row>
    <row r="104" spans="1:12" ht="15.75">
      <c r="A104" s="106"/>
      <c r="B104" s="189" t="s">
        <v>219</v>
      </c>
      <c r="C104" s="190">
        <f>C102+C103</f>
        <v>0</v>
      </c>
      <c r="D104" s="190">
        <f aca="true" t="shared" si="31" ref="D104:K104">D102+D103</f>
        <v>29</v>
      </c>
      <c r="E104" s="190">
        <f t="shared" si="31"/>
        <v>406</v>
      </c>
      <c r="F104" s="190">
        <f t="shared" si="31"/>
        <v>115</v>
      </c>
      <c r="G104" s="190">
        <f t="shared" si="31"/>
        <v>249</v>
      </c>
      <c r="H104" s="190">
        <f t="shared" si="31"/>
        <v>233</v>
      </c>
      <c r="I104" s="190">
        <f t="shared" si="31"/>
        <v>20</v>
      </c>
      <c r="J104" s="191">
        <f t="shared" si="31"/>
        <v>31</v>
      </c>
      <c r="K104" s="190">
        <f t="shared" si="31"/>
        <v>16</v>
      </c>
      <c r="L104" s="192">
        <f>L102+L103</f>
        <v>1099</v>
      </c>
    </row>
    <row r="105" spans="1:12" ht="15.75">
      <c r="A105" s="175"/>
      <c r="B105" s="185" t="s">
        <v>215</v>
      </c>
      <c r="C105" s="186"/>
      <c r="D105" s="186">
        <v>12</v>
      </c>
      <c r="E105" s="186">
        <v>147</v>
      </c>
      <c r="F105" s="186">
        <v>71</v>
      </c>
      <c r="G105" s="186">
        <v>235</v>
      </c>
      <c r="H105" s="186">
        <v>115</v>
      </c>
      <c r="I105" s="186">
        <v>35</v>
      </c>
      <c r="J105" s="187">
        <v>40</v>
      </c>
      <c r="K105" s="186">
        <v>34</v>
      </c>
      <c r="L105" s="188">
        <f>SUM(C105:K105)</f>
        <v>689</v>
      </c>
    </row>
    <row r="106" spans="1:12" ht="15.75">
      <c r="A106" s="175" t="s">
        <v>236</v>
      </c>
      <c r="B106" s="185" t="s">
        <v>217</v>
      </c>
      <c r="C106" s="186"/>
      <c r="D106" s="186">
        <v>12</v>
      </c>
      <c r="E106" s="186">
        <v>279</v>
      </c>
      <c r="F106" s="186">
        <v>129</v>
      </c>
      <c r="G106" s="186">
        <v>99</v>
      </c>
      <c r="H106" s="186">
        <v>5</v>
      </c>
      <c r="I106" s="186">
        <v>9</v>
      </c>
      <c r="J106" s="187">
        <v>3</v>
      </c>
      <c r="K106" s="186">
        <v>9</v>
      </c>
      <c r="L106" s="188">
        <f>SUM(C106:K106)</f>
        <v>545</v>
      </c>
    </row>
    <row r="107" spans="1:12" ht="15.75">
      <c r="A107" s="106"/>
      <c r="B107" s="189" t="s">
        <v>219</v>
      </c>
      <c r="C107" s="190">
        <f>C105+C106</f>
        <v>0</v>
      </c>
      <c r="D107" s="190">
        <f aca="true" t="shared" si="32" ref="D107:K107">D105+D106</f>
        <v>24</v>
      </c>
      <c r="E107" s="190">
        <f t="shared" si="32"/>
        <v>426</v>
      </c>
      <c r="F107" s="190">
        <f t="shared" si="32"/>
        <v>200</v>
      </c>
      <c r="G107" s="190">
        <f t="shared" si="32"/>
        <v>334</v>
      </c>
      <c r="H107" s="190">
        <f t="shared" si="32"/>
        <v>120</v>
      </c>
      <c r="I107" s="190">
        <f t="shared" si="32"/>
        <v>44</v>
      </c>
      <c r="J107" s="191">
        <f t="shared" si="32"/>
        <v>43</v>
      </c>
      <c r="K107" s="190">
        <f t="shared" si="32"/>
        <v>43</v>
      </c>
      <c r="L107" s="192">
        <f>L105+L106</f>
        <v>1234</v>
      </c>
    </row>
    <row r="108" spans="1:12" ht="15.75">
      <c r="A108" s="175"/>
      <c r="B108" s="185" t="s">
        <v>215</v>
      </c>
      <c r="C108" s="186"/>
      <c r="D108" s="186">
        <v>15</v>
      </c>
      <c r="E108" s="186">
        <v>112</v>
      </c>
      <c r="F108" s="186">
        <v>39</v>
      </c>
      <c r="G108" s="186">
        <v>151</v>
      </c>
      <c r="H108" s="186">
        <v>143</v>
      </c>
      <c r="I108" s="186">
        <v>8</v>
      </c>
      <c r="J108" s="187">
        <v>19</v>
      </c>
      <c r="K108" s="186">
        <v>21</v>
      </c>
      <c r="L108" s="188">
        <f>SUM(C108:K108)</f>
        <v>508</v>
      </c>
    </row>
    <row r="109" spans="1:12" ht="15.75">
      <c r="A109" s="175" t="s">
        <v>237</v>
      </c>
      <c r="B109" s="185" t="s">
        <v>217</v>
      </c>
      <c r="C109" s="186">
        <v>3</v>
      </c>
      <c r="D109" s="186">
        <v>18</v>
      </c>
      <c r="E109" s="186">
        <v>323</v>
      </c>
      <c r="F109" s="186">
        <v>198</v>
      </c>
      <c r="G109" s="186">
        <v>106</v>
      </c>
      <c r="H109" s="186">
        <v>2</v>
      </c>
      <c r="I109" s="186">
        <v>11</v>
      </c>
      <c r="J109" s="187"/>
      <c r="K109" s="186">
        <v>19</v>
      </c>
      <c r="L109" s="188">
        <f>SUM(C109:K109)</f>
        <v>680</v>
      </c>
    </row>
    <row r="110" spans="1:12" ht="15.75">
      <c r="A110" s="106"/>
      <c r="B110" s="189" t="s">
        <v>219</v>
      </c>
      <c r="C110" s="190">
        <f>C108+C109</f>
        <v>3</v>
      </c>
      <c r="D110" s="190">
        <f aca="true" t="shared" si="33" ref="D110:K110">D108+D109</f>
        <v>33</v>
      </c>
      <c r="E110" s="190">
        <f t="shared" si="33"/>
        <v>435</v>
      </c>
      <c r="F110" s="190">
        <f t="shared" si="33"/>
        <v>237</v>
      </c>
      <c r="G110" s="190">
        <f t="shared" si="33"/>
        <v>257</v>
      </c>
      <c r="H110" s="190">
        <f t="shared" si="33"/>
        <v>145</v>
      </c>
      <c r="I110" s="190">
        <f t="shared" si="33"/>
        <v>19</v>
      </c>
      <c r="J110" s="191">
        <f t="shared" si="33"/>
        <v>19</v>
      </c>
      <c r="K110" s="190">
        <f t="shared" si="33"/>
        <v>40</v>
      </c>
      <c r="L110" s="192">
        <f>L108+L109</f>
        <v>1188</v>
      </c>
    </row>
    <row r="111" spans="1:12" ht="15.75">
      <c r="A111" s="175"/>
      <c r="B111" s="185" t="s">
        <v>215</v>
      </c>
      <c r="C111" s="186">
        <v>3</v>
      </c>
      <c r="D111" s="186">
        <v>8</v>
      </c>
      <c r="E111" s="186">
        <v>111</v>
      </c>
      <c r="F111" s="186">
        <v>69</v>
      </c>
      <c r="G111" s="186">
        <v>330</v>
      </c>
      <c r="H111" s="186">
        <v>88</v>
      </c>
      <c r="I111" s="186">
        <v>9</v>
      </c>
      <c r="J111" s="187">
        <v>23</v>
      </c>
      <c r="K111" s="186">
        <v>44</v>
      </c>
      <c r="L111" s="188">
        <f>SUM(C111:K111)</f>
        <v>685</v>
      </c>
    </row>
    <row r="112" spans="1:12" ht="15.75">
      <c r="A112" s="175" t="s">
        <v>238</v>
      </c>
      <c r="B112" s="185" t="s">
        <v>217</v>
      </c>
      <c r="C112" s="186">
        <v>1</v>
      </c>
      <c r="D112" s="186">
        <v>17</v>
      </c>
      <c r="E112" s="186">
        <v>185</v>
      </c>
      <c r="F112" s="186">
        <v>242</v>
      </c>
      <c r="G112" s="186">
        <v>155</v>
      </c>
      <c r="H112" s="186"/>
      <c r="I112" s="186">
        <v>4</v>
      </c>
      <c r="J112" s="187"/>
      <c r="K112" s="186">
        <v>26</v>
      </c>
      <c r="L112" s="188">
        <f>SUM(C112:K112)</f>
        <v>630</v>
      </c>
    </row>
    <row r="113" spans="1:12" ht="15.75">
      <c r="A113" s="106"/>
      <c r="B113" s="189" t="s">
        <v>219</v>
      </c>
      <c r="C113" s="190">
        <f>C111+C112</f>
        <v>4</v>
      </c>
      <c r="D113" s="190">
        <f aca="true" t="shared" si="34" ref="D113:K113">D111+D112</f>
        <v>25</v>
      </c>
      <c r="E113" s="190">
        <f t="shared" si="34"/>
        <v>296</v>
      </c>
      <c r="F113" s="190">
        <f t="shared" si="34"/>
        <v>311</v>
      </c>
      <c r="G113" s="190">
        <f t="shared" si="34"/>
        <v>485</v>
      </c>
      <c r="H113" s="190">
        <f t="shared" si="34"/>
        <v>88</v>
      </c>
      <c r="I113" s="190">
        <f t="shared" si="34"/>
        <v>13</v>
      </c>
      <c r="J113" s="191">
        <f t="shared" si="34"/>
        <v>23</v>
      </c>
      <c r="K113" s="190">
        <f t="shared" si="34"/>
        <v>70</v>
      </c>
      <c r="L113" s="192">
        <f>SUM(L111:L112)</f>
        <v>1315</v>
      </c>
    </row>
    <row r="114" spans="1:12" ht="15.75">
      <c r="A114" s="175"/>
      <c r="B114" s="185" t="s">
        <v>215</v>
      </c>
      <c r="C114" s="186"/>
      <c r="D114" s="186"/>
      <c r="E114" s="186">
        <v>50</v>
      </c>
      <c r="F114" s="186">
        <v>64</v>
      </c>
      <c r="G114" s="186">
        <v>230</v>
      </c>
      <c r="H114" s="186">
        <v>26</v>
      </c>
      <c r="I114" s="186">
        <v>3</v>
      </c>
      <c r="J114" s="187">
        <v>92</v>
      </c>
      <c r="K114" s="186">
        <v>38</v>
      </c>
      <c r="L114" s="188">
        <f aca="true" t="shared" si="35" ref="L114:L119">SUM(C114:K114)</f>
        <v>503</v>
      </c>
    </row>
    <row r="115" spans="1:12" ht="15.75">
      <c r="A115" s="175" t="s">
        <v>193</v>
      </c>
      <c r="B115" s="185" t="s">
        <v>217</v>
      </c>
      <c r="C115" s="186">
        <v>2</v>
      </c>
      <c r="D115" s="186">
        <v>7</v>
      </c>
      <c r="E115" s="186">
        <v>77</v>
      </c>
      <c r="F115" s="186">
        <v>176</v>
      </c>
      <c r="G115" s="186">
        <v>71</v>
      </c>
      <c r="H115" s="186"/>
      <c r="I115" s="186">
        <v>6</v>
      </c>
      <c r="J115" s="187">
        <v>2</v>
      </c>
      <c r="K115" s="186">
        <v>22</v>
      </c>
      <c r="L115" s="188">
        <f t="shared" si="35"/>
        <v>363</v>
      </c>
    </row>
    <row r="116" spans="1:12" ht="15.75">
      <c r="A116" s="106"/>
      <c r="B116" s="189" t="s">
        <v>219</v>
      </c>
      <c r="C116" s="190">
        <f>C114+C115</f>
        <v>2</v>
      </c>
      <c r="D116" s="190">
        <f aca="true" t="shared" si="36" ref="D116:K116">D114+D115</f>
        <v>7</v>
      </c>
      <c r="E116" s="190">
        <f t="shared" si="36"/>
        <v>127</v>
      </c>
      <c r="F116" s="190">
        <f t="shared" si="36"/>
        <v>240</v>
      </c>
      <c r="G116" s="190">
        <f t="shared" si="36"/>
        <v>301</v>
      </c>
      <c r="H116" s="190">
        <f t="shared" si="36"/>
        <v>26</v>
      </c>
      <c r="I116" s="190">
        <f t="shared" si="36"/>
        <v>9</v>
      </c>
      <c r="J116" s="191">
        <f t="shared" si="36"/>
        <v>94</v>
      </c>
      <c r="K116" s="190">
        <f t="shared" si="36"/>
        <v>60</v>
      </c>
      <c r="L116" s="192">
        <f t="shared" si="35"/>
        <v>866</v>
      </c>
    </row>
    <row r="117" spans="1:12" ht="15.75">
      <c r="A117" s="175"/>
      <c r="B117" s="185" t="s">
        <v>215</v>
      </c>
      <c r="C117" s="186"/>
      <c r="D117" s="186">
        <v>1</v>
      </c>
      <c r="E117" s="186">
        <v>20</v>
      </c>
      <c r="F117" s="186">
        <v>51</v>
      </c>
      <c r="G117" s="186">
        <v>202</v>
      </c>
      <c r="H117" s="186"/>
      <c r="I117" s="186">
        <v>7</v>
      </c>
      <c r="J117" s="187">
        <v>6</v>
      </c>
      <c r="K117" s="186">
        <v>24</v>
      </c>
      <c r="L117" s="188">
        <f t="shared" si="35"/>
        <v>311</v>
      </c>
    </row>
    <row r="118" spans="1:12" ht="15.75">
      <c r="A118" s="175" t="s">
        <v>194</v>
      </c>
      <c r="B118" s="185" t="s">
        <v>217</v>
      </c>
      <c r="C118" s="186"/>
      <c r="D118" s="186"/>
      <c r="E118" s="186">
        <v>26</v>
      </c>
      <c r="F118" s="186">
        <v>29</v>
      </c>
      <c r="G118" s="186">
        <v>16</v>
      </c>
      <c r="H118" s="186"/>
      <c r="I118" s="186">
        <v>2</v>
      </c>
      <c r="J118" s="187">
        <v>1</v>
      </c>
      <c r="K118" s="186"/>
      <c r="L118" s="188">
        <f t="shared" si="35"/>
        <v>74</v>
      </c>
    </row>
    <row r="119" spans="1:12" ht="15.75">
      <c r="A119" s="106"/>
      <c r="B119" s="189" t="s">
        <v>219</v>
      </c>
      <c r="C119" s="190">
        <f>C117+C118</f>
        <v>0</v>
      </c>
      <c r="D119" s="190">
        <f aca="true" t="shared" si="37" ref="D119:K119">D117+D118</f>
        <v>1</v>
      </c>
      <c r="E119" s="190">
        <f t="shared" si="37"/>
        <v>46</v>
      </c>
      <c r="F119" s="190">
        <f t="shared" si="37"/>
        <v>80</v>
      </c>
      <c r="G119" s="190">
        <f t="shared" si="37"/>
        <v>218</v>
      </c>
      <c r="H119" s="190">
        <f t="shared" si="37"/>
        <v>0</v>
      </c>
      <c r="I119" s="190">
        <f t="shared" si="37"/>
        <v>9</v>
      </c>
      <c r="J119" s="191">
        <f t="shared" si="37"/>
        <v>7</v>
      </c>
      <c r="K119" s="190">
        <f t="shared" si="37"/>
        <v>24</v>
      </c>
      <c r="L119" s="192">
        <f t="shared" si="35"/>
        <v>385</v>
      </c>
    </row>
    <row r="120" spans="1:12" ht="15.75">
      <c r="A120" s="175"/>
      <c r="B120" s="185" t="s">
        <v>215</v>
      </c>
      <c r="C120" s="186">
        <v>1</v>
      </c>
      <c r="D120" s="186">
        <v>2</v>
      </c>
      <c r="E120" s="186">
        <v>17</v>
      </c>
      <c r="F120" s="186">
        <v>28</v>
      </c>
      <c r="G120" s="186">
        <v>73</v>
      </c>
      <c r="H120" s="186"/>
      <c r="I120" s="186"/>
      <c r="J120" s="187"/>
      <c r="K120" s="186">
        <v>7</v>
      </c>
      <c r="L120" s="188">
        <f>SUM(C120:K120)</f>
        <v>128</v>
      </c>
    </row>
    <row r="121" spans="1:12" ht="15.75">
      <c r="A121" s="175" t="s">
        <v>195</v>
      </c>
      <c r="B121" s="185" t="s">
        <v>217</v>
      </c>
      <c r="C121" s="186"/>
      <c r="D121" s="186"/>
      <c r="E121" s="186">
        <v>5</v>
      </c>
      <c r="F121" s="186">
        <v>33</v>
      </c>
      <c r="G121" s="186">
        <v>4</v>
      </c>
      <c r="H121" s="186"/>
      <c r="I121" s="186"/>
      <c r="J121" s="187"/>
      <c r="K121" s="186">
        <v>1</v>
      </c>
      <c r="L121" s="188">
        <f>SUM(C121:K121)</f>
        <v>43</v>
      </c>
    </row>
    <row r="122" spans="1:12" ht="16.5" thickBot="1">
      <c r="A122" s="193"/>
      <c r="B122" s="148" t="s">
        <v>219</v>
      </c>
      <c r="C122" s="194">
        <f aca="true" t="shared" si="38" ref="C122:K122">C120+C121</f>
        <v>1</v>
      </c>
      <c r="D122" s="194">
        <f t="shared" si="38"/>
        <v>2</v>
      </c>
      <c r="E122" s="194">
        <f t="shared" si="38"/>
        <v>22</v>
      </c>
      <c r="F122" s="194">
        <f t="shared" si="38"/>
        <v>61</v>
      </c>
      <c r="G122" s="194">
        <f t="shared" si="38"/>
        <v>77</v>
      </c>
      <c r="H122" s="194">
        <f t="shared" si="38"/>
        <v>0</v>
      </c>
      <c r="I122" s="194">
        <f t="shared" si="38"/>
        <v>0</v>
      </c>
      <c r="J122" s="195">
        <f t="shared" si="38"/>
        <v>0</v>
      </c>
      <c r="K122" s="194">
        <f t="shared" si="38"/>
        <v>8</v>
      </c>
      <c r="L122" s="196">
        <f>SUM(C122:K122)</f>
        <v>171</v>
      </c>
    </row>
    <row r="123" spans="1:12" ht="15.75">
      <c r="A123" s="10"/>
      <c r="B123" s="11"/>
      <c r="C123" s="10"/>
      <c r="D123" s="10"/>
      <c r="E123" s="10"/>
      <c r="F123" s="10"/>
      <c r="G123" s="10"/>
      <c r="H123" s="10"/>
      <c r="I123" s="10"/>
      <c r="J123" s="12"/>
      <c r="K123" s="10"/>
      <c r="L123" s="10"/>
    </row>
    <row r="124" spans="1:12" ht="15.75">
      <c r="A124" s="10"/>
      <c r="B124" s="11"/>
      <c r="C124" s="10"/>
      <c r="D124" s="10"/>
      <c r="E124" s="10"/>
      <c r="F124" s="10"/>
      <c r="G124" s="10"/>
      <c r="H124" s="10"/>
      <c r="I124" s="10"/>
      <c r="J124" s="12"/>
      <c r="K124" s="10"/>
      <c r="L124" s="10"/>
    </row>
    <row r="125" spans="1:12" ht="15.75">
      <c r="A125" s="10"/>
      <c r="B125" s="11"/>
      <c r="C125" s="10"/>
      <c r="D125" s="10"/>
      <c r="E125" s="10"/>
      <c r="F125" s="10"/>
      <c r="G125" s="10"/>
      <c r="H125" s="10"/>
      <c r="I125" s="10"/>
      <c r="J125" s="12"/>
      <c r="K125" s="10"/>
      <c r="L125" s="10"/>
    </row>
    <row r="126" spans="1:12" ht="22.5" customHeight="1">
      <c r="A126" s="132" t="s">
        <v>349</v>
      </c>
      <c r="B126" s="127" t="s">
        <v>350</v>
      </c>
      <c r="C126" s="129"/>
      <c r="D126" s="129"/>
      <c r="E126" s="149"/>
      <c r="F126" s="149"/>
      <c r="G126" s="149"/>
      <c r="H126" s="6"/>
      <c r="I126" s="6"/>
      <c r="J126" s="16"/>
      <c r="K126" s="6"/>
      <c r="L126" s="2"/>
    </row>
    <row r="127" spans="1:12" ht="25.5" customHeight="1" thickBot="1">
      <c r="A127" s="10"/>
      <c r="B127" s="170" t="s">
        <v>317</v>
      </c>
      <c r="C127" s="10"/>
      <c r="D127" s="112"/>
      <c r="E127" s="10"/>
      <c r="F127" s="10"/>
      <c r="G127" s="10"/>
      <c r="H127" s="10"/>
      <c r="I127" s="10"/>
      <c r="J127" s="12"/>
      <c r="K127" s="10"/>
      <c r="L127" s="11"/>
    </row>
    <row r="128" spans="1:12" ht="15.75" customHeight="1">
      <c r="A128" s="366" t="s">
        <v>242</v>
      </c>
      <c r="B128" s="358" t="s">
        <v>213</v>
      </c>
      <c r="C128" s="358" t="s">
        <v>327</v>
      </c>
      <c r="D128" s="358" t="s">
        <v>326</v>
      </c>
      <c r="E128" s="358" t="s">
        <v>323</v>
      </c>
      <c r="F128" s="358" t="s">
        <v>328</v>
      </c>
      <c r="G128" s="358" t="s">
        <v>329</v>
      </c>
      <c r="H128" s="358" t="s">
        <v>212</v>
      </c>
      <c r="I128" s="358" t="s">
        <v>211</v>
      </c>
      <c r="J128" s="358" t="s">
        <v>330</v>
      </c>
      <c r="K128" s="358" t="s">
        <v>315</v>
      </c>
      <c r="L128" s="385" t="s">
        <v>266</v>
      </c>
    </row>
    <row r="129" spans="1:12" ht="39.75" customHeight="1" thickBot="1">
      <c r="A129" s="367" t="s">
        <v>243</v>
      </c>
      <c r="B129" s="359"/>
      <c r="C129" s="359"/>
      <c r="D129" s="359"/>
      <c r="E129" s="359"/>
      <c r="F129" s="359"/>
      <c r="G129" s="359"/>
      <c r="H129" s="359"/>
      <c r="I129" s="359"/>
      <c r="J129" s="359"/>
      <c r="K129" s="359"/>
      <c r="L129" s="386"/>
    </row>
    <row r="130" spans="1:12" ht="15.75">
      <c r="A130" s="277"/>
      <c r="B130" s="282" t="s">
        <v>215</v>
      </c>
      <c r="C130" s="256">
        <f>C133+C136+C139+C142+C145+C148+C151+C154+C157+C160</f>
        <v>9</v>
      </c>
      <c r="D130" s="256">
        <f aca="true" t="shared" si="39" ref="D130:K130">D133+D136+D139+D142+D145+D148+D151+D154+D157+D160</f>
        <v>59</v>
      </c>
      <c r="E130" s="256">
        <f t="shared" si="39"/>
        <v>728</v>
      </c>
      <c r="F130" s="256">
        <f t="shared" si="39"/>
        <v>412</v>
      </c>
      <c r="G130" s="256">
        <f t="shared" si="39"/>
        <v>1578</v>
      </c>
      <c r="H130" s="256">
        <f t="shared" si="39"/>
        <v>752</v>
      </c>
      <c r="I130" s="256">
        <f t="shared" si="39"/>
        <v>89</v>
      </c>
      <c r="J130" s="257">
        <f t="shared" si="39"/>
        <v>305</v>
      </c>
      <c r="K130" s="256">
        <f t="shared" si="39"/>
        <v>188</v>
      </c>
      <c r="L130" s="188">
        <f aca="true" t="shared" si="40" ref="L130:L152">SUM(C130:K130)</f>
        <v>4120</v>
      </c>
    </row>
    <row r="131" spans="1:12" ht="15.75">
      <c r="A131" s="277" t="s">
        <v>214</v>
      </c>
      <c r="B131" s="282" t="s">
        <v>217</v>
      </c>
      <c r="C131" s="256">
        <f>C134+C137+C140+C143+C146+C149+C152+C155+C158+C161</f>
        <v>6</v>
      </c>
      <c r="D131" s="256">
        <f aca="true" t="shared" si="41" ref="D131:K131">D134+D137+D140+D143+D146+D149+D152+D155+D158+D161</f>
        <v>85</v>
      </c>
      <c r="E131" s="256">
        <f t="shared" si="41"/>
        <v>1450</v>
      </c>
      <c r="F131" s="256">
        <f t="shared" si="41"/>
        <v>1003</v>
      </c>
      <c r="G131" s="256">
        <f t="shared" si="41"/>
        <v>579</v>
      </c>
      <c r="H131" s="256">
        <f t="shared" si="41"/>
        <v>11</v>
      </c>
      <c r="I131" s="256">
        <f t="shared" si="41"/>
        <v>40</v>
      </c>
      <c r="J131" s="257">
        <f t="shared" si="41"/>
        <v>18</v>
      </c>
      <c r="K131" s="256">
        <f t="shared" si="41"/>
        <v>94</v>
      </c>
      <c r="L131" s="188">
        <f t="shared" si="40"/>
        <v>3286</v>
      </c>
    </row>
    <row r="132" spans="1:12" ht="16.5" thickBot="1">
      <c r="A132" s="278"/>
      <c r="B132" s="148" t="s">
        <v>219</v>
      </c>
      <c r="C132" s="194">
        <f aca="true" t="shared" si="42" ref="C132:K132">C130+C131</f>
        <v>15</v>
      </c>
      <c r="D132" s="194">
        <f t="shared" si="42"/>
        <v>144</v>
      </c>
      <c r="E132" s="194">
        <f t="shared" si="42"/>
        <v>2178</v>
      </c>
      <c r="F132" s="194">
        <f t="shared" si="42"/>
        <v>1415</v>
      </c>
      <c r="G132" s="194">
        <f t="shared" si="42"/>
        <v>2157</v>
      </c>
      <c r="H132" s="194">
        <f t="shared" si="42"/>
        <v>763</v>
      </c>
      <c r="I132" s="194">
        <f t="shared" si="42"/>
        <v>129</v>
      </c>
      <c r="J132" s="195">
        <f t="shared" si="42"/>
        <v>323</v>
      </c>
      <c r="K132" s="194">
        <f t="shared" si="42"/>
        <v>282</v>
      </c>
      <c r="L132" s="196">
        <f t="shared" si="40"/>
        <v>7406</v>
      </c>
    </row>
    <row r="133" spans="1:12" ht="15.75">
      <c r="A133" s="285" t="s">
        <v>244</v>
      </c>
      <c r="B133" s="286" t="s">
        <v>215</v>
      </c>
      <c r="C133" s="186"/>
      <c r="D133" s="186"/>
      <c r="E133" s="186"/>
      <c r="F133" s="186"/>
      <c r="G133" s="186"/>
      <c r="H133" s="186"/>
      <c r="I133" s="186"/>
      <c r="J133" s="187"/>
      <c r="K133" s="287"/>
      <c r="L133" s="288">
        <f t="shared" si="40"/>
        <v>0</v>
      </c>
    </row>
    <row r="134" spans="1:12" ht="15.75">
      <c r="A134" s="285" t="s">
        <v>245</v>
      </c>
      <c r="B134" s="286" t="s">
        <v>217</v>
      </c>
      <c r="C134" s="186"/>
      <c r="D134" s="186"/>
      <c r="E134" s="186"/>
      <c r="F134" s="186"/>
      <c r="G134" s="186"/>
      <c r="H134" s="186"/>
      <c r="I134" s="186"/>
      <c r="J134" s="187"/>
      <c r="K134" s="186"/>
      <c r="L134" s="289">
        <f t="shared" si="40"/>
        <v>0</v>
      </c>
    </row>
    <row r="135" spans="1:12" ht="15.75">
      <c r="A135" s="106" t="s">
        <v>246</v>
      </c>
      <c r="B135" s="189" t="s">
        <v>219</v>
      </c>
      <c r="C135" s="190">
        <f>C133+C134</f>
        <v>0</v>
      </c>
      <c r="D135" s="190">
        <f>D133+D134</f>
        <v>0</v>
      </c>
      <c r="E135" s="190">
        <f>E133+E134</f>
        <v>0</v>
      </c>
      <c r="F135" s="190">
        <v>0</v>
      </c>
      <c r="G135" s="190">
        <f>G133+G134</f>
        <v>0</v>
      </c>
      <c r="H135" s="190">
        <f>H133+H134</f>
        <v>0</v>
      </c>
      <c r="I135" s="190">
        <f>I133+I134</f>
        <v>0</v>
      </c>
      <c r="J135" s="191">
        <f>J133+J134</f>
        <v>0</v>
      </c>
      <c r="K135" s="190">
        <f>K133+K134</f>
        <v>0</v>
      </c>
      <c r="L135" s="192">
        <f t="shared" si="40"/>
        <v>0</v>
      </c>
    </row>
    <row r="136" spans="1:12" ht="15.75">
      <c r="A136" s="285" t="s">
        <v>247</v>
      </c>
      <c r="B136" s="286" t="s">
        <v>215</v>
      </c>
      <c r="C136" s="186"/>
      <c r="D136" s="186"/>
      <c r="E136" s="186"/>
      <c r="F136" s="186">
        <v>3</v>
      </c>
      <c r="G136" s="186">
        <v>588</v>
      </c>
      <c r="H136" s="186">
        <v>6</v>
      </c>
      <c r="I136" s="186"/>
      <c r="J136" s="187">
        <v>23</v>
      </c>
      <c r="K136" s="186">
        <v>10</v>
      </c>
      <c r="L136" s="289">
        <f t="shared" si="40"/>
        <v>630</v>
      </c>
    </row>
    <row r="137" spans="1:12" ht="15.75">
      <c r="A137" s="285" t="s">
        <v>248</v>
      </c>
      <c r="B137" s="286" t="s">
        <v>217</v>
      </c>
      <c r="C137" s="186"/>
      <c r="D137" s="186"/>
      <c r="E137" s="186"/>
      <c r="F137" s="186">
        <v>10</v>
      </c>
      <c r="G137" s="186">
        <v>187</v>
      </c>
      <c r="H137" s="186"/>
      <c r="I137" s="186"/>
      <c r="J137" s="187"/>
      <c r="K137" s="186">
        <v>4</v>
      </c>
      <c r="L137" s="289">
        <f t="shared" si="40"/>
        <v>201</v>
      </c>
    </row>
    <row r="138" spans="1:12" ht="15.75">
      <c r="A138" s="106"/>
      <c r="B138" s="189" t="s">
        <v>219</v>
      </c>
      <c r="C138" s="190">
        <f aca="true" t="shared" si="43" ref="C138:K138">C136+C137</f>
        <v>0</v>
      </c>
      <c r="D138" s="190">
        <f t="shared" si="43"/>
        <v>0</v>
      </c>
      <c r="E138" s="190">
        <f t="shared" si="43"/>
        <v>0</v>
      </c>
      <c r="F138" s="190">
        <f t="shared" si="43"/>
        <v>13</v>
      </c>
      <c r="G138" s="190">
        <f t="shared" si="43"/>
        <v>775</v>
      </c>
      <c r="H138" s="190">
        <f t="shared" si="43"/>
        <v>6</v>
      </c>
      <c r="I138" s="190">
        <f t="shared" si="43"/>
        <v>0</v>
      </c>
      <c r="J138" s="191">
        <f t="shared" si="43"/>
        <v>23</v>
      </c>
      <c r="K138" s="190">
        <f t="shared" si="43"/>
        <v>14</v>
      </c>
      <c r="L138" s="290">
        <f t="shared" si="40"/>
        <v>831</v>
      </c>
    </row>
    <row r="139" spans="1:12" ht="15.75">
      <c r="A139" s="285" t="s">
        <v>249</v>
      </c>
      <c r="B139" s="286" t="s">
        <v>215</v>
      </c>
      <c r="C139" s="186"/>
      <c r="D139" s="186"/>
      <c r="E139" s="186"/>
      <c r="F139" s="186">
        <v>12</v>
      </c>
      <c r="G139" s="186">
        <v>354</v>
      </c>
      <c r="H139" s="186">
        <v>40</v>
      </c>
      <c r="I139" s="186"/>
      <c r="J139" s="187">
        <v>48</v>
      </c>
      <c r="K139" s="186">
        <v>14</v>
      </c>
      <c r="L139" s="188">
        <f t="shared" si="40"/>
        <v>468</v>
      </c>
    </row>
    <row r="140" spans="1:12" ht="15" customHeight="1">
      <c r="A140" s="285" t="s">
        <v>248</v>
      </c>
      <c r="B140" s="286" t="s">
        <v>217</v>
      </c>
      <c r="C140" s="186"/>
      <c r="D140" s="186"/>
      <c r="E140" s="186"/>
      <c r="F140" s="186">
        <v>37</v>
      </c>
      <c r="G140" s="186">
        <v>103</v>
      </c>
      <c r="H140" s="186"/>
      <c r="I140" s="186"/>
      <c r="J140" s="187"/>
      <c r="K140" s="186">
        <v>2</v>
      </c>
      <c r="L140" s="188">
        <f t="shared" si="40"/>
        <v>142</v>
      </c>
    </row>
    <row r="141" spans="1:12" ht="15.75">
      <c r="A141" s="106"/>
      <c r="B141" s="190" t="s">
        <v>219</v>
      </c>
      <c r="C141" s="190">
        <f aca="true" t="shared" si="44" ref="C141:K141">C139+C140</f>
        <v>0</v>
      </c>
      <c r="D141" s="190">
        <f t="shared" si="44"/>
        <v>0</v>
      </c>
      <c r="E141" s="190">
        <f t="shared" si="44"/>
        <v>0</v>
      </c>
      <c r="F141" s="190">
        <f t="shared" si="44"/>
        <v>49</v>
      </c>
      <c r="G141" s="291">
        <f t="shared" si="44"/>
        <v>457</v>
      </c>
      <c r="H141" s="190">
        <f t="shared" si="44"/>
        <v>40</v>
      </c>
      <c r="I141" s="190">
        <f t="shared" si="44"/>
        <v>0</v>
      </c>
      <c r="J141" s="191">
        <f t="shared" si="44"/>
        <v>48</v>
      </c>
      <c r="K141" s="190">
        <f t="shared" si="44"/>
        <v>16</v>
      </c>
      <c r="L141" s="192">
        <f t="shared" si="40"/>
        <v>610</v>
      </c>
    </row>
    <row r="142" spans="1:12" ht="15.75">
      <c r="A142" s="285" t="s">
        <v>250</v>
      </c>
      <c r="B142" s="286" t="s">
        <v>215</v>
      </c>
      <c r="C142" s="186"/>
      <c r="D142" s="186"/>
      <c r="E142" s="186"/>
      <c r="F142" s="186">
        <v>109</v>
      </c>
      <c r="G142" s="186">
        <v>403</v>
      </c>
      <c r="H142" s="186">
        <v>417</v>
      </c>
      <c r="I142" s="186">
        <v>4</v>
      </c>
      <c r="J142" s="187">
        <v>93</v>
      </c>
      <c r="K142" s="186">
        <v>63</v>
      </c>
      <c r="L142" s="289">
        <f t="shared" si="40"/>
        <v>1089</v>
      </c>
    </row>
    <row r="143" spans="1:12" ht="15.75">
      <c r="A143" s="285" t="s">
        <v>248</v>
      </c>
      <c r="B143" s="286" t="s">
        <v>217</v>
      </c>
      <c r="C143" s="186"/>
      <c r="D143" s="186"/>
      <c r="E143" s="186">
        <v>2</v>
      </c>
      <c r="F143" s="186">
        <v>252</v>
      </c>
      <c r="G143" s="186">
        <v>196</v>
      </c>
      <c r="H143" s="186">
        <v>9</v>
      </c>
      <c r="I143" s="186">
        <v>1</v>
      </c>
      <c r="J143" s="187">
        <v>5</v>
      </c>
      <c r="K143" s="186">
        <v>10</v>
      </c>
      <c r="L143" s="289">
        <f t="shared" si="40"/>
        <v>475</v>
      </c>
    </row>
    <row r="144" spans="1:12" ht="15.75">
      <c r="A144" s="106"/>
      <c r="B144" s="189" t="s">
        <v>219</v>
      </c>
      <c r="C144" s="190">
        <f aca="true" t="shared" si="45" ref="C144:K144">C142+C143</f>
        <v>0</v>
      </c>
      <c r="D144" s="190">
        <f t="shared" si="45"/>
        <v>0</v>
      </c>
      <c r="E144" s="190">
        <f t="shared" si="45"/>
        <v>2</v>
      </c>
      <c r="F144" s="190">
        <f t="shared" si="45"/>
        <v>361</v>
      </c>
      <c r="G144" s="190">
        <f t="shared" si="45"/>
        <v>599</v>
      </c>
      <c r="H144" s="190">
        <f t="shared" si="45"/>
        <v>426</v>
      </c>
      <c r="I144" s="190">
        <f t="shared" si="45"/>
        <v>5</v>
      </c>
      <c r="J144" s="191">
        <f t="shared" si="45"/>
        <v>98</v>
      </c>
      <c r="K144" s="190">
        <f t="shared" si="45"/>
        <v>73</v>
      </c>
      <c r="L144" s="192">
        <f t="shared" si="40"/>
        <v>1564</v>
      </c>
    </row>
    <row r="145" spans="1:12" ht="15.75">
      <c r="A145" s="285" t="s">
        <v>251</v>
      </c>
      <c r="B145" s="286" t="s">
        <v>215</v>
      </c>
      <c r="C145" s="186"/>
      <c r="D145" s="186"/>
      <c r="E145" s="186"/>
      <c r="F145" s="186">
        <v>47</v>
      </c>
      <c r="G145" s="186">
        <v>44</v>
      </c>
      <c r="H145" s="186">
        <v>52</v>
      </c>
      <c r="I145" s="186">
        <v>10</v>
      </c>
      <c r="J145" s="187">
        <v>51</v>
      </c>
      <c r="K145" s="186">
        <v>25</v>
      </c>
      <c r="L145" s="188">
        <f t="shared" si="40"/>
        <v>229</v>
      </c>
    </row>
    <row r="146" spans="1:12" ht="15.75">
      <c r="A146" s="285" t="s">
        <v>216</v>
      </c>
      <c r="B146" s="286" t="s">
        <v>217</v>
      </c>
      <c r="C146" s="186"/>
      <c r="D146" s="186"/>
      <c r="E146" s="186"/>
      <c r="F146" s="186">
        <v>139</v>
      </c>
      <c r="G146" s="186">
        <v>15</v>
      </c>
      <c r="H146" s="186"/>
      <c r="I146" s="186">
        <v>3</v>
      </c>
      <c r="J146" s="187">
        <v>3</v>
      </c>
      <c r="K146" s="186">
        <v>8</v>
      </c>
      <c r="L146" s="188">
        <f t="shared" si="40"/>
        <v>168</v>
      </c>
    </row>
    <row r="147" spans="1:12" ht="15.75">
      <c r="A147" s="106" t="s">
        <v>248</v>
      </c>
      <c r="B147" s="189" t="s">
        <v>219</v>
      </c>
      <c r="C147" s="190">
        <f aca="true" t="shared" si="46" ref="C147:K147">C145+C146</f>
        <v>0</v>
      </c>
      <c r="D147" s="190">
        <f t="shared" si="46"/>
        <v>0</v>
      </c>
      <c r="E147" s="190">
        <f t="shared" si="46"/>
        <v>0</v>
      </c>
      <c r="F147" s="190">
        <f t="shared" si="46"/>
        <v>186</v>
      </c>
      <c r="G147" s="190">
        <f t="shared" si="46"/>
        <v>59</v>
      </c>
      <c r="H147" s="190">
        <f t="shared" si="46"/>
        <v>52</v>
      </c>
      <c r="I147" s="190">
        <f t="shared" si="46"/>
        <v>13</v>
      </c>
      <c r="J147" s="191">
        <f t="shared" si="46"/>
        <v>54</v>
      </c>
      <c r="K147" s="190">
        <f t="shared" si="46"/>
        <v>33</v>
      </c>
      <c r="L147" s="192">
        <f t="shared" si="40"/>
        <v>397</v>
      </c>
    </row>
    <row r="148" spans="1:12" ht="15.75">
      <c r="A148" s="285" t="s">
        <v>252</v>
      </c>
      <c r="B148" s="286" t="s">
        <v>215</v>
      </c>
      <c r="C148" s="186"/>
      <c r="D148" s="186"/>
      <c r="E148" s="186"/>
      <c r="F148" s="186">
        <v>204</v>
      </c>
      <c r="G148" s="186">
        <v>154</v>
      </c>
      <c r="H148" s="186">
        <v>234</v>
      </c>
      <c r="I148" s="186">
        <v>35</v>
      </c>
      <c r="J148" s="187">
        <v>83</v>
      </c>
      <c r="K148" s="186">
        <v>58</v>
      </c>
      <c r="L148" s="188">
        <f t="shared" si="40"/>
        <v>768</v>
      </c>
    </row>
    <row r="149" spans="1:12" ht="15.75">
      <c r="A149" s="285" t="s">
        <v>216</v>
      </c>
      <c r="B149" s="286" t="s">
        <v>217</v>
      </c>
      <c r="C149" s="186"/>
      <c r="D149" s="186"/>
      <c r="E149" s="186"/>
      <c r="F149" s="186">
        <v>502</v>
      </c>
      <c r="G149" s="186">
        <v>69</v>
      </c>
      <c r="H149" s="186">
        <v>2</v>
      </c>
      <c r="I149" s="186">
        <v>7</v>
      </c>
      <c r="J149" s="187">
        <v>10</v>
      </c>
      <c r="K149" s="186">
        <v>27</v>
      </c>
      <c r="L149" s="188">
        <f t="shared" si="40"/>
        <v>617</v>
      </c>
    </row>
    <row r="150" spans="1:12" ht="15.75">
      <c r="A150" s="106" t="s">
        <v>248</v>
      </c>
      <c r="B150" s="189" t="s">
        <v>219</v>
      </c>
      <c r="C150" s="190">
        <f aca="true" t="shared" si="47" ref="C150:K150">C148+C149</f>
        <v>0</v>
      </c>
      <c r="D150" s="190">
        <f t="shared" si="47"/>
        <v>0</v>
      </c>
      <c r="E150" s="190">
        <f t="shared" si="47"/>
        <v>0</v>
      </c>
      <c r="F150" s="190">
        <f t="shared" si="47"/>
        <v>706</v>
      </c>
      <c r="G150" s="190">
        <f t="shared" si="47"/>
        <v>223</v>
      </c>
      <c r="H150" s="190">
        <f t="shared" si="47"/>
        <v>236</v>
      </c>
      <c r="I150" s="190">
        <f t="shared" si="47"/>
        <v>42</v>
      </c>
      <c r="J150" s="191">
        <f t="shared" si="47"/>
        <v>93</v>
      </c>
      <c r="K150" s="190">
        <f t="shared" si="47"/>
        <v>85</v>
      </c>
      <c r="L150" s="192">
        <f t="shared" si="40"/>
        <v>1385</v>
      </c>
    </row>
    <row r="151" spans="1:12" ht="15.75">
      <c r="A151" s="285"/>
      <c r="B151" s="286" t="s">
        <v>215</v>
      </c>
      <c r="C151" s="186"/>
      <c r="D151" s="186"/>
      <c r="E151" s="186">
        <v>28</v>
      </c>
      <c r="F151" s="186">
        <v>5</v>
      </c>
      <c r="G151" s="186">
        <v>2</v>
      </c>
      <c r="H151" s="186">
        <v>3</v>
      </c>
      <c r="I151" s="186">
        <v>2</v>
      </c>
      <c r="J151" s="187">
        <v>2</v>
      </c>
      <c r="K151" s="186"/>
      <c r="L151" s="188">
        <f t="shared" si="40"/>
        <v>42</v>
      </c>
    </row>
    <row r="152" spans="1:12" ht="15.75">
      <c r="A152" s="285" t="s">
        <v>253</v>
      </c>
      <c r="B152" s="286" t="s">
        <v>217</v>
      </c>
      <c r="C152" s="186"/>
      <c r="D152" s="186">
        <v>1</v>
      </c>
      <c r="E152" s="186">
        <v>30</v>
      </c>
      <c r="F152" s="186">
        <v>7</v>
      </c>
      <c r="G152" s="186"/>
      <c r="H152" s="186"/>
      <c r="I152" s="186">
        <v>5</v>
      </c>
      <c r="J152" s="187"/>
      <c r="K152" s="186">
        <v>9</v>
      </c>
      <c r="L152" s="188">
        <f t="shared" si="40"/>
        <v>52</v>
      </c>
    </row>
    <row r="153" spans="1:12" ht="15.75">
      <c r="A153" s="106"/>
      <c r="B153" s="189" t="s">
        <v>219</v>
      </c>
      <c r="C153" s="190">
        <f aca="true" t="shared" si="48" ref="C153:L153">C151+C152</f>
        <v>0</v>
      </c>
      <c r="D153" s="190">
        <f t="shared" si="48"/>
        <v>1</v>
      </c>
      <c r="E153" s="190">
        <f t="shared" si="48"/>
        <v>58</v>
      </c>
      <c r="F153" s="190">
        <f t="shared" si="48"/>
        <v>12</v>
      </c>
      <c r="G153" s="190">
        <f t="shared" si="48"/>
        <v>2</v>
      </c>
      <c r="H153" s="190">
        <f t="shared" si="48"/>
        <v>3</v>
      </c>
      <c r="I153" s="190">
        <f t="shared" si="48"/>
        <v>7</v>
      </c>
      <c r="J153" s="191">
        <f t="shared" si="48"/>
        <v>2</v>
      </c>
      <c r="K153" s="292">
        <f t="shared" si="48"/>
        <v>9</v>
      </c>
      <c r="L153" s="268">
        <f t="shared" si="48"/>
        <v>94</v>
      </c>
    </row>
    <row r="154" spans="1:12" ht="15.75">
      <c r="A154" s="285"/>
      <c r="B154" s="286" t="s">
        <v>215</v>
      </c>
      <c r="C154" s="186">
        <v>8</v>
      </c>
      <c r="D154" s="186">
        <v>58</v>
      </c>
      <c r="E154" s="186">
        <v>651</v>
      </c>
      <c r="F154" s="186">
        <v>30</v>
      </c>
      <c r="G154" s="186">
        <v>32</v>
      </c>
      <c r="H154" s="186"/>
      <c r="I154" s="186">
        <v>36</v>
      </c>
      <c r="J154" s="187">
        <v>5</v>
      </c>
      <c r="K154" s="186">
        <v>15</v>
      </c>
      <c r="L154" s="188">
        <f aca="true" t="shared" si="49" ref="L154:L162">SUM(C154:K154)</f>
        <v>835</v>
      </c>
    </row>
    <row r="155" spans="1:12" s="6" customFormat="1" ht="17.25" customHeight="1">
      <c r="A155" s="285" t="s">
        <v>254</v>
      </c>
      <c r="B155" s="286" t="s">
        <v>217</v>
      </c>
      <c r="C155" s="186">
        <v>5</v>
      </c>
      <c r="D155" s="186">
        <v>81</v>
      </c>
      <c r="E155" s="186">
        <v>1310</v>
      </c>
      <c r="F155" s="186">
        <v>54</v>
      </c>
      <c r="G155" s="186">
        <v>9</v>
      </c>
      <c r="H155" s="186"/>
      <c r="I155" s="186">
        <v>23</v>
      </c>
      <c r="J155" s="187"/>
      <c r="K155" s="186">
        <v>33</v>
      </c>
      <c r="L155" s="188">
        <f t="shared" si="49"/>
        <v>1515</v>
      </c>
    </row>
    <row r="156" spans="1:12" ht="15.75" customHeight="1">
      <c r="A156" s="106"/>
      <c r="B156" s="189" t="s">
        <v>219</v>
      </c>
      <c r="C156" s="190">
        <f>C154+C155</f>
        <v>13</v>
      </c>
      <c r="D156" s="190">
        <f>D154+D155</f>
        <v>139</v>
      </c>
      <c r="E156" s="190">
        <f>E154+E155</f>
        <v>1961</v>
      </c>
      <c r="F156" s="190">
        <f>F154+F155</f>
        <v>84</v>
      </c>
      <c r="G156" s="190">
        <f>G154+G155</f>
        <v>41</v>
      </c>
      <c r="H156" s="190">
        <f>SUM(H154:H155)</f>
        <v>0</v>
      </c>
      <c r="I156" s="190">
        <f>SUM(I154:I155)</f>
        <v>59</v>
      </c>
      <c r="J156" s="191">
        <f>J154+J155</f>
        <v>5</v>
      </c>
      <c r="K156" s="190">
        <f>K154+K155</f>
        <v>48</v>
      </c>
      <c r="L156" s="192">
        <f t="shared" si="49"/>
        <v>2350</v>
      </c>
    </row>
    <row r="157" spans="1:12" ht="15.75">
      <c r="A157" s="285"/>
      <c r="B157" s="286" t="s">
        <v>215</v>
      </c>
      <c r="C157" s="186">
        <v>1</v>
      </c>
      <c r="D157" s="186">
        <v>1</v>
      </c>
      <c r="E157" s="186">
        <v>44</v>
      </c>
      <c r="F157" s="186">
        <v>2</v>
      </c>
      <c r="G157" s="186">
        <v>1</v>
      </c>
      <c r="H157" s="186"/>
      <c r="I157" s="186">
        <v>2</v>
      </c>
      <c r="J157" s="187"/>
      <c r="K157" s="186">
        <v>2</v>
      </c>
      <c r="L157" s="188">
        <f t="shared" si="49"/>
        <v>53</v>
      </c>
    </row>
    <row r="158" spans="1:12" ht="15" customHeight="1">
      <c r="A158" s="285" t="s">
        <v>255</v>
      </c>
      <c r="B158" s="286" t="s">
        <v>217</v>
      </c>
      <c r="C158" s="186">
        <v>1</v>
      </c>
      <c r="D158" s="186">
        <v>3</v>
      </c>
      <c r="E158" s="186">
        <v>104</v>
      </c>
      <c r="F158" s="186">
        <v>2</v>
      </c>
      <c r="G158" s="186"/>
      <c r="H158" s="186"/>
      <c r="I158" s="186">
        <v>1</v>
      </c>
      <c r="J158" s="187"/>
      <c r="K158" s="186">
        <v>1</v>
      </c>
      <c r="L158" s="188">
        <f t="shared" si="49"/>
        <v>112</v>
      </c>
    </row>
    <row r="159" spans="1:12" ht="15.75">
      <c r="A159" s="106"/>
      <c r="B159" s="189" t="s">
        <v>219</v>
      </c>
      <c r="C159" s="190">
        <f aca="true" t="shared" si="50" ref="C159:K159">C157+C158</f>
        <v>2</v>
      </c>
      <c r="D159" s="190">
        <f t="shared" si="50"/>
        <v>4</v>
      </c>
      <c r="E159" s="190">
        <f t="shared" si="50"/>
        <v>148</v>
      </c>
      <c r="F159" s="190">
        <f t="shared" si="50"/>
        <v>4</v>
      </c>
      <c r="G159" s="190">
        <f t="shared" si="50"/>
        <v>1</v>
      </c>
      <c r="H159" s="190">
        <f t="shared" si="50"/>
        <v>0</v>
      </c>
      <c r="I159" s="190">
        <f t="shared" si="50"/>
        <v>3</v>
      </c>
      <c r="J159" s="191">
        <f t="shared" si="50"/>
        <v>0</v>
      </c>
      <c r="K159" s="190">
        <f t="shared" si="50"/>
        <v>3</v>
      </c>
      <c r="L159" s="192">
        <f t="shared" si="49"/>
        <v>165</v>
      </c>
    </row>
    <row r="160" spans="1:12" ht="15.75">
      <c r="A160" s="285"/>
      <c r="B160" s="286" t="s">
        <v>215</v>
      </c>
      <c r="C160" s="186"/>
      <c r="D160" s="186"/>
      <c r="E160" s="186">
        <v>5</v>
      </c>
      <c r="F160" s="186"/>
      <c r="G160" s="186"/>
      <c r="H160" s="186"/>
      <c r="I160" s="186"/>
      <c r="J160" s="187"/>
      <c r="K160" s="186">
        <v>1</v>
      </c>
      <c r="L160" s="188">
        <f t="shared" si="49"/>
        <v>6</v>
      </c>
    </row>
    <row r="161" spans="1:12" ht="15.75">
      <c r="A161" s="285" t="s">
        <v>256</v>
      </c>
      <c r="B161" s="286" t="s">
        <v>217</v>
      </c>
      <c r="C161" s="186"/>
      <c r="D161" s="186"/>
      <c r="E161" s="186">
        <v>4</v>
      </c>
      <c r="F161" s="186"/>
      <c r="G161" s="186"/>
      <c r="H161" s="186"/>
      <c r="I161" s="186"/>
      <c r="J161" s="187"/>
      <c r="K161" s="186"/>
      <c r="L161" s="188">
        <f t="shared" si="49"/>
        <v>4</v>
      </c>
    </row>
    <row r="162" spans="1:12" ht="16.5" thickBot="1">
      <c r="A162" s="193"/>
      <c r="B162" s="148" t="s">
        <v>219</v>
      </c>
      <c r="C162" s="194">
        <f>C160+C161</f>
        <v>0</v>
      </c>
      <c r="D162" s="194">
        <f>D160+D161</f>
        <v>0</v>
      </c>
      <c r="E162" s="194">
        <f>E160+E161</f>
        <v>9</v>
      </c>
      <c r="F162" s="194">
        <f>F160+F161</f>
        <v>0</v>
      </c>
      <c r="G162" s="194">
        <f>G160+G161</f>
        <v>0</v>
      </c>
      <c r="H162" s="194">
        <f>SUM(H160:H161)</f>
        <v>0</v>
      </c>
      <c r="I162" s="194">
        <f>SUM(I160:I161)</f>
        <v>0</v>
      </c>
      <c r="J162" s="195">
        <f>J160+J161</f>
        <v>0</v>
      </c>
      <c r="K162" s="194">
        <f>K160+K161</f>
        <v>1</v>
      </c>
      <c r="L162" s="196">
        <f t="shared" si="49"/>
        <v>10</v>
      </c>
    </row>
    <row r="163" spans="2:12" ht="15.75">
      <c r="B163" s="2"/>
      <c r="L163" s="2"/>
    </row>
    <row r="164" spans="2:12" ht="15.75">
      <c r="B164" s="2"/>
      <c r="L164" s="2"/>
    </row>
    <row r="165" spans="1:12" ht="26.25" customHeight="1">
      <c r="A165" s="132" t="s">
        <v>13</v>
      </c>
      <c r="B165" s="127" t="s">
        <v>14</v>
      </c>
      <c r="C165" s="128"/>
      <c r="D165" s="128"/>
      <c r="E165" s="129"/>
      <c r="F165" s="129"/>
      <c r="G165" s="129"/>
      <c r="H165" s="6"/>
      <c r="I165" s="6"/>
      <c r="J165" s="16"/>
      <c r="K165" s="6"/>
      <c r="L165" s="2"/>
    </row>
    <row r="166" spans="1:12" ht="27" customHeight="1" thickBot="1">
      <c r="A166" s="10"/>
      <c r="B166" s="199" t="s">
        <v>317</v>
      </c>
      <c r="C166" s="200"/>
      <c r="D166" s="10"/>
      <c r="E166" s="10"/>
      <c r="F166" s="10"/>
      <c r="G166" s="10"/>
      <c r="H166" s="10"/>
      <c r="I166" s="10"/>
      <c r="J166" s="12"/>
      <c r="K166" s="10"/>
      <c r="L166" s="11"/>
    </row>
    <row r="167" spans="1:12" ht="15.75" customHeight="1">
      <c r="A167" s="366" t="s">
        <v>239</v>
      </c>
      <c r="B167" s="358" t="s">
        <v>213</v>
      </c>
      <c r="C167" s="358" t="s">
        <v>327</v>
      </c>
      <c r="D167" s="358" t="s">
        <v>326</v>
      </c>
      <c r="E167" s="358" t="s">
        <v>323</v>
      </c>
      <c r="F167" s="358" t="s">
        <v>328</v>
      </c>
      <c r="G167" s="358" t="s">
        <v>329</v>
      </c>
      <c r="H167" s="358" t="s">
        <v>212</v>
      </c>
      <c r="I167" s="358" t="s">
        <v>211</v>
      </c>
      <c r="J167" s="358" t="s">
        <v>330</v>
      </c>
      <c r="K167" s="358" t="s">
        <v>315</v>
      </c>
      <c r="L167" s="385" t="s">
        <v>214</v>
      </c>
    </row>
    <row r="168" spans="1:12" ht="34.5" customHeight="1" thickBot="1">
      <c r="A168" s="367" t="s">
        <v>9</v>
      </c>
      <c r="B168" s="359"/>
      <c r="C168" s="359"/>
      <c r="D168" s="359"/>
      <c r="E168" s="359"/>
      <c r="F168" s="359"/>
      <c r="G168" s="359"/>
      <c r="H168" s="359"/>
      <c r="I168" s="359"/>
      <c r="J168" s="359"/>
      <c r="K168" s="359"/>
      <c r="L168" s="386"/>
    </row>
    <row r="169" spans="1:12" ht="15.75">
      <c r="A169" s="277"/>
      <c r="B169" s="282" t="s">
        <v>215</v>
      </c>
      <c r="C169" s="256">
        <f>C172+C175+C178</f>
        <v>0</v>
      </c>
      <c r="D169" s="256">
        <f aca="true" t="shared" si="51" ref="D169:K169">D172+D175+D178</f>
        <v>0</v>
      </c>
      <c r="E169" s="256">
        <f t="shared" si="51"/>
        <v>6</v>
      </c>
      <c r="F169" s="256">
        <f t="shared" si="51"/>
        <v>1</v>
      </c>
      <c r="G169" s="256">
        <f t="shared" si="51"/>
        <v>6</v>
      </c>
      <c r="H169" s="256">
        <f t="shared" si="51"/>
        <v>1</v>
      </c>
      <c r="I169" s="256">
        <f t="shared" si="51"/>
        <v>1</v>
      </c>
      <c r="J169" s="257">
        <f t="shared" si="51"/>
        <v>0</v>
      </c>
      <c r="K169" s="256">
        <f t="shared" si="51"/>
        <v>0</v>
      </c>
      <c r="L169" s="256">
        <f>SUM(C169:K169)</f>
        <v>15</v>
      </c>
    </row>
    <row r="170" spans="1:12" ht="15.75">
      <c r="A170" s="277" t="s">
        <v>214</v>
      </c>
      <c r="B170" s="282" t="s">
        <v>217</v>
      </c>
      <c r="C170" s="256">
        <f>C173+C176+C179</f>
        <v>0</v>
      </c>
      <c r="D170" s="256">
        <f aca="true" t="shared" si="52" ref="D170:K170">D173+D176+D179</f>
        <v>0</v>
      </c>
      <c r="E170" s="256">
        <f t="shared" si="52"/>
        <v>14</v>
      </c>
      <c r="F170" s="256">
        <f t="shared" si="52"/>
        <v>1</v>
      </c>
      <c r="G170" s="256">
        <f t="shared" si="52"/>
        <v>1</v>
      </c>
      <c r="H170" s="256">
        <f t="shared" si="52"/>
        <v>0</v>
      </c>
      <c r="I170" s="256">
        <f t="shared" si="52"/>
        <v>0</v>
      </c>
      <c r="J170" s="257">
        <f t="shared" si="52"/>
        <v>0</v>
      </c>
      <c r="K170" s="256">
        <f t="shared" si="52"/>
        <v>0</v>
      </c>
      <c r="L170" s="256">
        <f>SUM(C170:K170)</f>
        <v>16</v>
      </c>
    </row>
    <row r="171" spans="1:12" ht="16.5" thickBot="1">
      <c r="A171" s="278"/>
      <c r="B171" s="148" t="s">
        <v>219</v>
      </c>
      <c r="C171" s="194">
        <f>C169+C170</f>
        <v>0</v>
      </c>
      <c r="D171" s="194">
        <f aca="true" t="shared" si="53" ref="D171:K171">D169+D170</f>
        <v>0</v>
      </c>
      <c r="E171" s="194">
        <f t="shared" si="53"/>
        <v>20</v>
      </c>
      <c r="F171" s="194">
        <f t="shared" si="53"/>
        <v>2</v>
      </c>
      <c r="G171" s="194">
        <f t="shared" si="53"/>
        <v>7</v>
      </c>
      <c r="H171" s="194">
        <f t="shared" si="53"/>
        <v>1</v>
      </c>
      <c r="I171" s="194">
        <f t="shared" si="53"/>
        <v>1</v>
      </c>
      <c r="J171" s="195">
        <f t="shared" si="53"/>
        <v>0</v>
      </c>
      <c r="K171" s="194">
        <f t="shared" si="53"/>
        <v>0</v>
      </c>
      <c r="L171" s="194">
        <f>SUM(C171:K171)</f>
        <v>31</v>
      </c>
    </row>
    <row r="172" spans="1:12" ht="15.75">
      <c r="A172" s="293" t="s">
        <v>10</v>
      </c>
      <c r="B172" s="294" t="s">
        <v>215</v>
      </c>
      <c r="C172" s="186"/>
      <c r="D172" s="186"/>
      <c r="E172" s="186">
        <v>2</v>
      </c>
      <c r="F172" s="186"/>
      <c r="G172" s="186">
        <v>1</v>
      </c>
      <c r="H172" s="186"/>
      <c r="I172" s="186"/>
      <c r="J172" s="187"/>
      <c r="K172" s="186"/>
      <c r="L172" s="347">
        <f>SUM(C172:K172)</f>
        <v>3</v>
      </c>
    </row>
    <row r="173" spans="1:12" ht="15.75">
      <c r="A173" s="293" t="s">
        <v>11</v>
      </c>
      <c r="B173" s="294" t="s">
        <v>217</v>
      </c>
      <c r="C173" s="186"/>
      <c r="D173" s="186"/>
      <c r="E173" s="186">
        <v>4</v>
      </c>
      <c r="F173" s="186"/>
      <c r="G173" s="186"/>
      <c r="H173" s="186"/>
      <c r="I173" s="186"/>
      <c r="J173" s="187"/>
      <c r="K173" s="186"/>
      <c r="L173" s="347">
        <f>SUM(C173:K173)</f>
        <v>4</v>
      </c>
    </row>
    <row r="174" spans="1:12" ht="15.75">
      <c r="A174" s="106" t="s">
        <v>12</v>
      </c>
      <c r="B174" s="189" t="s">
        <v>219</v>
      </c>
      <c r="C174" s="190">
        <v>0</v>
      </c>
      <c r="D174" s="190">
        <f>D172+D173</f>
        <v>0</v>
      </c>
      <c r="E174" s="190">
        <f>E172+E173</f>
        <v>6</v>
      </c>
      <c r="F174" s="190">
        <f aca="true" t="shared" si="54" ref="F174:L174">F172+F173</f>
        <v>0</v>
      </c>
      <c r="G174" s="190">
        <f t="shared" si="54"/>
        <v>1</v>
      </c>
      <c r="H174" s="190">
        <f>H172+H173</f>
        <v>0</v>
      </c>
      <c r="I174" s="190">
        <f>I172+I173</f>
        <v>0</v>
      </c>
      <c r="J174" s="191">
        <f t="shared" si="54"/>
        <v>0</v>
      </c>
      <c r="K174" s="190">
        <f t="shared" si="54"/>
        <v>0</v>
      </c>
      <c r="L174" s="190">
        <f t="shared" si="54"/>
        <v>7</v>
      </c>
    </row>
    <row r="175" spans="1:12" ht="15.75">
      <c r="A175" s="285"/>
      <c r="B175" s="286" t="s">
        <v>215</v>
      </c>
      <c r="C175" s="186"/>
      <c r="D175" s="186"/>
      <c r="E175" s="186">
        <v>3</v>
      </c>
      <c r="F175" s="186">
        <v>1</v>
      </c>
      <c r="G175" s="186">
        <v>3</v>
      </c>
      <c r="H175" s="186">
        <v>1</v>
      </c>
      <c r="I175" s="186">
        <v>1</v>
      </c>
      <c r="J175" s="187"/>
      <c r="K175" s="186"/>
      <c r="L175" s="347">
        <f>SUM(C175:K175)</f>
        <v>9</v>
      </c>
    </row>
    <row r="176" spans="1:12" ht="15.75">
      <c r="A176" s="285" t="s">
        <v>15</v>
      </c>
      <c r="B176" s="286" t="s">
        <v>217</v>
      </c>
      <c r="C176" s="186"/>
      <c r="D176" s="186"/>
      <c r="E176" s="186">
        <v>9</v>
      </c>
      <c r="F176" s="186"/>
      <c r="G176" s="186"/>
      <c r="H176" s="186"/>
      <c r="I176" s="186"/>
      <c r="J176" s="187"/>
      <c r="K176" s="186"/>
      <c r="L176" s="347">
        <f>SUM(C176:K176)</f>
        <v>9</v>
      </c>
    </row>
    <row r="177" spans="1:12" ht="15.75">
      <c r="A177" s="106"/>
      <c r="B177" s="189" t="s">
        <v>219</v>
      </c>
      <c r="C177" s="190">
        <f>C175+C176</f>
        <v>0</v>
      </c>
      <c r="D177" s="190">
        <f aca="true" t="shared" si="55" ref="D177:L177">D175+D176</f>
        <v>0</v>
      </c>
      <c r="E177" s="190">
        <f t="shared" si="55"/>
        <v>12</v>
      </c>
      <c r="F177" s="190">
        <f t="shared" si="55"/>
        <v>1</v>
      </c>
      <c r="G177" s="190">
        <f t="shared" si="55"/>
        <v>3</v>
      </c>
      <c r="H177" s="190">
        <f t="shared" si="55"/>
        <v>1</v>
      </c>
      <c r="I177" s="190">
        <f t="shared" si="55"/>
        <v>1</v>
      </c>
      <c r="J177" s="191">
        <f>SUM(J175:J176)</f>
        <v>0</v>
      </c>
      <c r="K177" s="190">
        <f t="shared" si="55"/>
        <v>0</v>
      </c>
      <c r="L177" s="190">
        <f t="shared" si="55"/>
        <v>18</v>
      </c>
    </row>
    <row r="178" spans="1:12" ht="15.75">
      <c r="A178" s="285"/>
      <c r="B178" s="286" t="s">
        <v>215</v>
      </c>
      <c r="C178" s="186"/>
      <c r="D178" s="186"/>
      <c r="E178" s="186">
        <v>1</v>
      </c>
      <c r="F178" s="186"/>
      <c r="G178" s="186">
        <v>2</v>
      </c>
      <c r="H178" s="186"/>
      <c r="I178" s="186"/>
      <c r="J178" s="187"/>
      <c r="K178" s="186"/>
      <c r="L178" s="347">
        <f>SUM(C178:K178)</f>
        <v>3</v>
      </c>
    </row>
    <row r="179" spans="1:12" ht="15.75">
      <c r="A179" s="285" t="s">
        <v>241</v>
      </c>
      <c r="B179" s="286" t="s">
        <v>217</v>
      </c>
      <c r="C179" s="186"/>
      <c r="D179" s="186"/>
      <c r="E179" s="186">
        <v>1</v>
      </c>
      <c r="F179" s="186">
        <v>1</v>
      </c>
      <c r="G179" s="186">
        <v>1</v>
      </c>
      <c r="H179" s="186"/>
      <c r="I179" s="186"/>
      <c r="J179" s="187"/>
      <c r="K179" s="186"/>
      <c r="L179" s="347">
        <f>SUM(C179:K179)</f>
        <v>3</v>
      </c>
    </row>
    <row r="180" spans="1:12" ht="16.5" thickBot="1">
      <c r="A180" s="193"/>
      <c r="B180" s="148" t="s">
        <v>219</v>
      </c>
      <c r="C180" s="194">
        <f>C178+C179</f>
        <v>0</v>
      </c>
      <c r="D180" s="194">
        <f aca="true" t="shared" si="56" ref="D180:L180">D178+D179</f>
        <v>0</v>
      </c>
      <c r="E180" s="194">
        <f t="shared" si="56"/>
        <v>2</v>
      </c>
      <c r="F180" s="194">
        <f t="shared" si="56"/>
        <v>1</v>
      </c>
      <c r="G180" s="194">
        <f t="shared" si="56"/>
        <v>3</v>
      </c>
      <c r="H180" s="194">
        <f t="shared" si="56"/>
        <v>0</v>
      </c>
      <c r="I180" s="194">
        <f t="shared" si="56"/>
        <v>0</v>
      </c>
      <c r="J180" s="195">
        <f t="shared" si="56"/>
        <v>0</v>
      </c>
      <c r="K180" s="194">
        <f t="shared" si="56"/>
        <v>0</v>
      </c>
      <c r="L180" s="194">
        <f t="shared" si="56"/>
        <v>6</v>
      </c>
    </row>
    <row r="181" spans="1:12" ht="15.75">
      <c r="A181" s="10"/>
      <c r="B181" s="2"/>
      <c r="L181" s="2"/>
    </row>
    <row r="182" spans="1:12" ht="15.75">
      <c r="A182" s="10"/>
      <c r="B182" s="2"/>
      <c r="L182" s="2"/>
    </row>
    <row r="183" spans="1:12" ht="15.75">
      <c r="A183" s="10"/>
      <c r="B183" s="2"/>
      <c r="L183" s="2"/>
    </row>
    <row r="184" spans="1:12" ht="23.25" customHeight="1">
      <c r="A184" s="132" t="s">
        <v>16</v>
      </c>
      <c r="B184" s="159" t="s">
        <v>17</v>
      </c>
      <c r="C184" s="131"/>
      <c r="D184" s="131"/>
      <c r="E184" s="129"/>
      <c r="F184" s="129"/>
      <c r="G184" s="129"/>
      <c r="H184" s="149"/>
      <c r="J184" s="5"/>
      <c r="L184" s="6"/>
    </row>
    <row r="185" spans="1:12" ht="22.5" customHeight="1" thickBot="1">
      <c r="A185" s="10"/>
      <c r="B185" s="199" t="s">
        <v>317</v>
      </c>
      <c r="C185" s="10"/>
      <c r="D185" s="112"/>
      <c r="E185" s="10"/>
      <c r="F185" s="10"/>
      <c r="G185" s="10"/>
      <c r="H185" s="10"/>
      <c r="J185" s="12"/>
      <c r="K185" s="10"/>
      <c r="L185" s="10"/>
    </row>
    <row r="186" spans="1:12" ht="14.25" customHeight="1">
      <c r="A186" s="366" t="s">
        <v>387</v>
      </c>
      <c r="B186" s="358" t="s">
        <v>213</v>
      </c>
      <c r="C186" s="358" t="s">
        <v>327</v>
      </c>
      <c r="D186" s="358" t="s">
        <v>326</v>
      </c>
      <c r="E186" s="358" t="s">
        <v>323</v>
      </c>
      <c r="F186" s="358" t="s">
        <v>328</v>
      </c>
      <c r="G186" s="358" t="s">
        <v>329</v>
      </c>
      <c r="H186" s="358" t="s">
        <v>212</v>
      </c>
      <c r="I186" s="358" t="s">
        <v>211</v>
      </c>
      <c r="J186" s="358" t="s">
        <v>330</v>
      </c>
      <c r="K186" s="358" t="s">
        <v>315</v>
      </c>
      <c r="L186" s="385" t="s">
        <v>266</v>
      </c>
    </row>
    <row r="187" spans="1:12" ht="39.75" customHeight="1" thickBot="1">
      <c r="A187" s="367"/>
      <c r="B187" s="359"/>
      <c r="C187" s="359"/>
      <c r="D187" s="359"/>
      <c r="E187" s="359"/>
      <c r="F187" s="359"/>
      <c r="G187" s="359"/>
      <c r="H187" s="359"/>
      <c r="I187" s="359"/>
      <c r="J187" s="359"/>
      <c r="K187" s="359"/>
      <c r="L187" s="386"/>
    </row>
    <row r="188" spans="1:12" ht="15.75">
      <c r="A188" s="61"/>
      <c r="B188" s="62" t="s">
        <v>215</v>
      </c>
      <c r="C188" s="63">
        <f>C191+C194+C197+C200+C203+C206+C212+C215+C218+C221+C224+C209</f>
        <v>0</v>
      </c>
      <c r="D188" s="63">
        <f aca="true" t="shared" si="57" ref="D188:K188">D191+D194+D197+D200+D203+D206+D212+D215+D218+D221+D224+D209</f>
        <v>0</v>
      </c>
      <c r="E188" s="63">
        <f t="shared" si="57"/>
        <v>10</v>
      </c>
      <c r="F188" s="63">
        <f t="shared" si="57"/>
        <v>21</v>
      </c>
      <c r="G188" s="63">
        <f t="shared" si="57"/>
        <v>48</v>
      </c>
      <c r="H188" s="63">
        <f t="shared" si="57"/>
        <v>4</v>
      </c>
      <c r="I188" s="63">
        <f t="shared" si="57"/>
        <v>4</v>
      </c>
      <c r="J188" s="64">
        <f t="shared" si="57"/>
        <v>5</v>
      </c>
      <c r="K188" s="126">
        <f t="shared" si="57"/>
        <v>5</v>
      </c>
      <c r="L188" s="204">
        <f>SUM(C188:K188)</f>
        <v>97</v>
      </c>
    </row>
    <row r="189" spans="1:12" ht="15.75">
      <c r="A189" s="61" t="s">
        <v>214</v>
      </c>
      <c r="B189" s="62" t="s">
        <v>217</v>
      </c>
      <c r="C189" s="63">
        <f>C192+C195+C198+C201+C204+C207+C213+C216+C219+C222+C225+C210</f>
        <v>0</v>
      </c>
      <c r="D189" s="63">
        <f aca="true" t="shared" si="58" ref="D189:K189">D192+D195+D198+D201+D204+D207+D213+D216+D219+D222+D225+D210</f>
        <v>5</v>
      </c>
      <c r="E189" s="63">
        <f t="shared" si="58"/>
        <v>31</v>
      </c>
      <c r="F189" s="63">
        <f t="shared" si="58"/>
        <v>44</v>
      </c>
      <c r="G189" s="63">
        <f t="shared" si="58"/>
        <v>22</v>
      </c>
      <c r="H189" s="63">
        <f t="shared" si="58"/>
        <v>0</v>
      </c>
      <c r="I189" s="63">
        <f t="shared" si="58"/>
        <v>2</v>
      </c>
      <c r="J189" s="64">
        <f t="shared" si="58"/>
        <v>0</v>
      </c>
      <c r="K189" s="63">
        <f t="shared" si="58"/>
        <v>2</v>
      </c>
      <c r="L189" s="49">
        <f>SUM(C189:K189)</f>
        <v>106</v>
      </c>
    </row>
    <row r="190" spans="1:12" ht="16.5" thickBot="1">
      <c r="A190" s="65"/>
      <c r="B190" s="66" t="s">
        <v>219</v>
      </c>
      <c r="C190" s="67">
        <f aca="true" t="shared" si="59" ref="C190:K190">SUM(C188:C189)</f>
        <v>0</v>
      </c>
      <c r="D190" s="67">
        <f t="shared" si="59"/>
        <v>5</v>
      </c>
      <c r="E190" s="67">
        <f t="shared" si="59"/>
        <v>41</v>
      </c>
      <c r="F190" s="67">
        <f t="shared" si="59"/>
        <v>65</v>
      </c>
      <c r="G190" s="67">
        <f t="shared" si="59"/>
        <v>70</v>
      </c>
      <c r="H190" s="67">
        <f t="shared" si="59"/>
        <v>4</v>
      </c>
      <c r="I190" s="67">
        <f t="shared" si="59"/>
        <v>6</v>
      </c>
      <c r="J190" s="68">
        <f t="shared" si="59"/>
        <v>5</v>
      </c>
      <c r="K190" s="67">
        <f t="shared" si="59"/>
        <v>7</v>
      </c>
      <c r="L190" s="69">
        <f>L196+L199+L202+L205+L208+L211+L214+L220+L226+L217+L223</f>
        <v>203</v>
      </c>
    </row>
    <row r="191" spans="1:12" ht="15.75">
      <c r="A191" s="70" t="s">
        <v>294</v>
      </c>
      <c r="B191" s="71" t="s">
        <v>215</v>
      </c>
      <c r="C191" s="50"/>
      <c r="D191" s="50"/>
      <c r="E191" s="50"/>
      <c r="F191" s="50"/>
      <c r="G191" s="50"/>
      <c r="H191" s="50"/>
      <c r="I191" s="50"/>
      <c r="J191" s="51"/>
      <c r="K191" s="50"/>
      <c r="L191" s="72">
        <f>SUM(K191:K191)</f>
        <v>0</v>
      </c>
    </row>
    <row r="192" spans="1:12" ht="15.75">
      <c r="A192" s="70" t="s">
        <v>340</v>
      </c>
      <c r="B192" s="71" t="s">
        <v>217</v>
      </c>
      <c r="C192" s="50"/>
      <c r="D192" s="50"/>
      <c r="E192" s="50"/>
      <c r="F192" s="50"/>
      <c r="G192" s="50"/>
      <c r="H192" s="50"/>
      <c r="I192" s="50"/>
      <c r="J192" s="51"/>
      <c r="K192" s="50"/>
      <c r="L192" s="72">
        <f>SUM(K192:K192)</f>
        <v>0</v>
      </c>
    </row>
    <row r="193" spans="1:12" ht="15.75">
      <c r="A193" s="73"/>
      <c r="B193" s="74" t="s">
        <v>219</v>
      </c>
      <c r="C193" s="52">
        <f aca="true" t="shared" si="60" ref="C193:K193">C191+C192</f>
        <v>0</v>
      </c>
      <c r="D193" s="52">
        <f t="shared" si="60"/>
        <v>0</v>
      </c>
      <c r="E193" s="52">
        <f t="shared" si="60"/>
        <v>0</v>
      </c>
      <c r="F193" s="52">
        <f t="shared" si="60"/>
        <v>0</v>
      </c>
      <c r="G193" s="52">
        <f t="shared" si="60"/>
        <v>0</v>
      </c>
      <c r="H193" s="52">
        <f t="shared" si="60"/>
        <v>0</v>
      </c>
      <c r="I193" s="52">
        <f t="shared" si="60"/>
        <v>0</v>
      </c>
      <c r="J193" s="53">
        <f t="shared" si="60"/>
        <v>0</v>
      </c>
      <c r="K193" s="52">
        <f t="shared" si="60"/>
        <v>0</v>
      </c>
      <c r="L193" s="75">
        <f aca="true" t="shared" si="61" ref="L193:L198">SUM(C193:K193)</f>
        <v>0</v>
      </c>
    </row>
    <row r="194" spans="1:12" ht="15.75">
      <c r="A194" s="70"/>
      <c r="B194" s="71" t="s">
        <v>215</v>
      </c>
      <c r="C194" s="50"/>
      <c r="D194" s="50"/>
      <c r="E194" s="50"/>
      <c r="F194" s="50"/>
      <c r="G194" s="50"/>
      <c r="H194" s="50"/>
      <c r="I194" s="50"/>
      <c r="J194" s="51"/>
      <c r="K194" s="50"/>
      <c r="L194" s="72">
        <f t="shared" si="61"/>
        <v>0</v>
      </c>
    </row>
    <row r="195" spans="1:12" ht="15.75">
      <c r="A195" s="70" t="s">
        <v>341</v>
      </c>
      <c r="B195" s="71" t="s">
        <v>217</v>
      </c>
      <c r="C195" s="50"/>
      <c r="D195" s="50"/>
      <c r="E195" s="50"/>
      <c r="F195" s="50"/>
      <c r="G195" s="50"/>
      <c r="H195" s="50"/>
      <c r="I195" s="50"/>
      <c r="J195" s="51"/>
      <c r="K195" s="50"/>
      <c r="L195" s="72">
        <f t="shared" si="61"/>
        <v>0</v>
      </c>
    </row>
    <row r="196" spans="1:12" ht="15.75">
      <c r="A196" s="73"/>
      <c r="B196" s="74" t="s">
        <v>219</v>
      </c>
      <c r="C196" s="52">
        <f>C194+C195</f>
        <v>0</v>
      </c>
      <c r="D196" s="52">
        <f>D194+D195</f>
        <v>0</v>
      </c>
      <c r="E196" s="52">
        <f>SUM(E194:E195)</f>
        <v>0</v>
      </c>
      <c r="F196" s="52">
        <f aca="true" t="shared" si="62" ref="F196:K196">F194+F195</f>
        <v>0</v>
      </c>
      <c r="G196" s="52">
        <f t="shared" si="62"/>
        <v>0</v>
      </c>
      <c r="H196" s="52">
        <f t="shared" si="62"/>
        <v>0</v>
      </c>
      <c r="I196" s="52">
        <f t="shared" si="62"/>
        <v>0</v>
      </c>
      <c r="J196" s="53">
        <f t="shared" si="62"/>
        <v>0</v>
      </c>
      <c r="K196" s="52">
        <f t="shared" si="62"/>
        <v>0</v>
      </c>
      <c r="L196" s="75">
        <f t="shared" si="61"/>
        <v>0</v>
      </c>
    </row>
    <row r="197" spans="1:12" ht="15.75">
      <c r="A197" s="70"/>
      <c r="B197" s="71" t="s">
        <v>215</v>
      </c>
      <c r="C197" s="50"/>
      <c r="D197" s="50"/>
      <c r="E197" s="50"/>
      <c r="F197" s="50"/>
      <c r="G197" s="50"/>
      <c r="H197" s="50"/>
      <c r="I197" s="50"/>
      <c r="J197" s="51"/>
      <c r="K197" s="50"/>
      <c r="L197" s="72">
        <f t="shared" si="61"/>
        <v>0</v>
      </c>
    </row>
    <row r="198" spans="1:12" ht="15.75">
      <c r="A198" s="70" t="s">
        <v>221</v>
      </c>
      <c r="B198" s="71" t="s">
        <v>217</v>
      </c>
      <c r="C198" s="50"/>
      <c r="D198" s="50"/>
      <c r="E198" s="50"/>
      <c r="F198" s="50"/>
      <c r="G198" s="50"/>
      <c r="H198" s="50"/>
      <c r="I198" s="50"/>
      <c r="J198" s="51"/>
      <c r="K198" s="50"/>
      <c r="L198" s="72">
        <f t="shared" si="61"/>
        <v>0</v>
      </c>
    </row>
    <row r="199" spans="1:12" ht="15.75">
      <c r="A199" s="73"/>
      <c r="B199" s="74" t="s">
        <v>219</v>
      </c>
      <c r="C199" s="52">
        <f>C197+C198</f>
        <v>0</v>
      </c>
      <c r="D199" s="52">
        <f>D197+D198</f>
        <v>0</v>
      </c>
      <c r="E199" s="52">
        <f>SUM(E197:E198)</f>
        <v>0</v>
      </c>
      <c r="F199" s="52">
        <f aca="true" t="shared" si="63" ref="F199:K199">F197+F198</f>
        <v>0</v>
      </c>
      <c r="G199" s="52">
        <f t="shared" si="63"/>
        <v>0</v>
      </c>
      <c r="H199" s="52">
        <f t="shared" si="63"/>
        <v>0</v>
      </c>
      <c r="I199" s="52">
        <f t="shared" si="63"/>
        <v>0</v>
      </c>
      <c r="J199" s="53">
        <f t="shared" si="63"/>
        <v>0</v>
      </c>
      <c r="K199" s="52">
        <f t="shared" si="63"/>
        <v>0</v>
      </c>
      <c r="L199" s="75">
        <f>SUM(D199:K199)</f>
        <v>0</v>
      </c>
    </row>
    <row r="200" spans="1:12" ht="15.75">
      <c r="A200" s="70"/>
      <c r="B200" s="71" t="s">
        <v>215</v>
      </c>
      <c r="C200" s="50"/>
      <c r="D200" s="50"/>
      <c r="E200" s="50"/>
      <c r="F200" s="50"/>
      <c r="G200" s="50"/>
      <c r="H200" s="50"/>
      <c r="I200" s="50"/>
      <c r="J200" s="51"/>
      <c r="K200" s="50"/>
      <c r="L200" s="72">
        <f aca="true" t="shared" si="64" ref="L200:L226">SUM(C200:K200)</f>
        <v>0</v>
      </c>
    </row>
    <row r="201" spans="1:12" ht="15.75">
      <c r="A201" s="70" t="s">
        <v>222</v>
      </c>
      <c r="B201" s="71" t="s">
        <v>217</v>
      </c>
      <c r="C201" s="50"/>
      <c r="D201" s="50"/>
      <c r="E201" s="50"/>
      <c r="F201" s="50">
        <v>1</v>
      </c>
      <c r="G201" s="50">
        <v>1</v>
      </c>
      <c r="H201" s="50"/>
      <c r="I201" s="50"/>
      <c r="J201" s="51"/>
      <c r="K201" s="50"/>
      <c r="L201" s="72">
        <f t="shared" si="64"/>
        <v>2</v>
      </c>
    </row>
    <row r="202" spans="1:12" ht="15.75">
      <c r="A202" s="73"/>
      <c r="B202" s="74" t="s">
        <v>219</v>
      </c>
      <c r="C202" s="52">
        <f>C200+C201</f>
        <v>0</v>
      </c>
      <c r="D202" s="52">
        <f>D200+D201</f>
        <v>0</v>
      </c>
      <c r="E202" s="52">
        <f>SUM(E200:E201)</f>
        <v>0</v>
      </c>
      <c r="F202" s="52">
        <f aca="true" t="shared" si="65" ref="F202:K202">F200+F201</f>
        <v>1</v>
      </c>
      <c r="G202" s="52">
        <f t="shared" si="65"/>
        <v>1</v>
      </c>
      <c r="H202" s="52">
        <f t="shared" si="65"/>
        <v>0</v>
      </c>
      <c r="I202" s="52">
        <f t="shared" si="65"/>
        <v>0</v>
      </c>
      <c r="J202" s="53">
        <f t="shared" si="65"/>
        <v>0</v>
      </c>
      <c r="K202" s="52">
        <f t="shared" si="65"/>
        <v>0</v>
      </c>
      <c r="L202" s="75">
        <f t="shared" si="64"/>
        <v>2</v>
      </c>
    </row>
    <row r="203" spans="1:12" ht="15.75">
      <c r="A203" s="70"/>
      <c r="B203" s="71" t="s">
        <v>215</v>
      </c>
      <c r="C203" s="50"/>
      <c r="D203" s="50"/>
      <c r="E203" s="50"/>
      <c r="F203" s="50">
        <v>1</v>
      </c>
      <c r="G203" s="50"/>
      <c r="H203" s="50">
        <v>2</v>
      </c>
      <c r="I203" s="50"/>
      <c r="J203" s="51"/>
      <c r="K203" s="50"/>
      <c r="L203" s="72">
        <f t="shared" si="64"/>
        <v>3</v>
      </c>
    </row>
    <row r="204" spans="1:12" ht="15.75">
      <c r="A204" s="70" t="s">
        <v>223</v>
      </c>
      <c r="B204" s="71" t="s">
        <v>217</v>
      </c>
      <c r="C204" s="50"/>
      <c r="D204" s="50"/>
      <c r="E204" s="50">
        <v>1</v>
      </c>
      <c r="F204" s="50">
        <v>2</v>
      </c>
      <c r="G204" s="50">
        <v>1</v>
      </c>
      <c r="H204" s="50"/>
      <c r="I204" s="50"/>
      <c r="J204" s="51"/>
      <c r="K204" s="50"/>
      <c r="L204" s="72">
        <f t="shared" si="64"/>
        <v>4</v>
      </c>
    </row>
    <row r="205" spans="1:12" ht="15.75">
      <c r="A205" s="73"/>
      <c r="B205" s="74" t="s">
        <v>219</v>
      </c>
      <c r="C205" s="52">
        <f>C203+C204</f>
        <v>0</v>
      </c>
      <c r="D205" s="52">
        <f>D203+D204</f>
        <v>0</v>
      </c>
      <c r="E205" s="52">
        <f>SUM(E203:E204)</f>
        <v>1</v>
      </c>
      <c r="F205" s="52">
        <f aca="true" t="shared" si="66" ref="F205:K205">F203+F204</f>
        <v>3</v>
      </c>
      <c r="G205" s="52">
        <f t="shared" si="66"/>
        <v>1</v>
      </c>
      <c r="H205" s="52">
        <f t="shared" si="66"/>
        <v>2</v>
      </c>
      <c r="I205" s="52">
        <f t="shared" si="66"/>
        <v>0</v>
      </c>
      <c r="J205" s="53">
        <f t="shared" si="66"/>
        <v>0</v>
      </c>
      <c r="K205" s="52">
        <f t="shared" si="66"/>
        <v>0</v>
      </c>
      <c r="L205" s="75">
        <f t="shared" si="64"/>
        <v>7</v>
      </c>
    </row>
    <row r="206" spans="1:12" ht="15.75">
      <c r="A206" s="57"/>
      <c r="B206" s="71" t="s">
        <v>215</v>
      </c>
      <c r="C206" s="50"/>
      <c r="D206" s="50"/>
      <c r="E206" s="50">
        <v>5</v>
      </c>
      <c r="F206" s="50">
        <v>3</v>
      </c>
      <c r="G206" s="50">
        <v>5</v>
      </c>
      <c r="H206" s="50"/>
      <c r="I206" s="50"/>
      <c r="J206" s="51"/>
      <c r="K206" s="50"/>
      <c r="L206" s="72">
        <f t="shared" si="64"/>
        <v>13</v>
      </c>
    </row>
    <row r="207" spans="1:12" ht="15.75">
      <c r="A207" s="57" t="s">
        <v>224</v>
      </c>
      <c r="B207" s="71" t="s">
        <v>217</v>
      </c>
      <c r="C207" s="50"/>
      <c r="D207" s="50"/>
      <c r="E207" s="50">
        <v>3</v>
      </c>
      <c r="F207" s="50">
        <v>3</v>
      </c>
      <c r="G207" s="50">
        <v>2</v>
      </c>
      <c r="H207" s="50"/>
      <c r="I207" s="50">
        <v>1</v>
      </c>
      <c r="J207" s="51"/>
      <c r="K207" s="50"/>
      <c r="L207" s="72">
        <f t="shared" si="64"/>
        <v>9</v>
      </c>
    </row>
    <row r="208" spans="1:12" ht="15.75">
      <c r="A208" s="58"/>
      <c r="B208" s="74" t="s">
        <v>219</v>
      </c>
      <c r="C208" s="52">
        <f>C206+C207</f>
        <v>0</v>
      </c>
      <c r="D208" s="52">
        <f>D206+D207</f>
        <v>0</v>
      </c>
      <c r="E208" s="52">
        <f>SUM(E206:E207)</f>
        <v>8</v>
      </c>
      <c r="F208" s="52">
        <f aca="true" t="shared" si="67" ref="F208:K208">F206+F207</f>
        <v>6</v>
      </c>
      <c r="G208" s="52">
        <f t="shared" si="67"/>
        <v>7</v>
      </c>
      <c r="H208" s="52">
        <f t="shared" si="67"/>
        <v>0</v>
      </c>
      <c r="I208" s="52">
        <f t="shared" si="67"/>
        <v>1</v>
      </c>
      <c r="J208" s="53">
        <f t="shared" si="67"/>
        <v>0</v>
      </c>
      <c r="K208" s="52">
        <f t="shared" si="67"/>
        <v>0</v>
      </c>
      <c r="L208" s="75">
        <f t="shared" si="64"/>
        <v>22</v>
      </c>
    </row>
    <row r="209" spans="1:12" ht="15.75">
      <c r="A209" s="57"/>
      <c r="B209" s="71" t="s">
        <v>215</v>
      </c>
      <c r="C209" s="50"/>
      <c r="D209" s="50"/>
      <c r="E209" s="50">
        <v>1</v>
      </c>
      <c r="F209" s="50">
        <v>1</v>
      </c>
      <c r="G209" s="50">
        <v>4</v>
      </c>
      <c r="H209" s="50">
        <v>1</v>
      </c>
      <c r="I209" s="50">
        <v>1</v>
      </c>
      <c r="J209" s="51">
        <v>2</v>
      </c>
      <c r="K209" s="50"/>
      <c r="L209" s="72">
        <f t="shared" si="64"/>
        <v>10</v>
      </c>
    </row>
    <row r="210" spans="1:12" ht="15.75">
      <c r="A210" s="57" t="s">
        <v>225</v>
      </c>
      <c r="B210" s="71" t="s">
        <v>217</v>
      </c>
      <c r="C210" s="50"/>
      <c r="D210" s="50">
        <v>2</v>
      </c>
      <c r="E210" s="50">
        <v>5</v>
      </c>
      <c r="F210" s="50">
        <v>3</v>
      </c>
      <c r="G210" s="50">
        <v>6</v>
      </c>
      <c r="H210" s="50"/>
      <c r="I210" s="50"/>
      <c r="J210" s="51"/>
      <c r="K210" s="50"/>
      <c r="L210" s="72">
        <f t="shared" si="64"/>
        <v>16</v>
      </c>
    </row>
    <row r="211" spans="1:12" ht="15.75">
      <c r="A211" s="58"/>
      <c r="B211" s="74" t="s">
        <v>219</v>
      </c>
      <c r="C211" s="52">
        <f>C209+C210</f>
        <v>0</v>
      </c>
      <c r="D211" s="52">
        <f>D209+D210</f>
        <v>2</v>
      </c>
      <c r="E211" s="52">
        <f>SUM(E209:E210)</f>
        <v>6</v>
      </c>
      <c r="F211" s="52">
        <f aca="true" t="shared" si="68" ref="F211:K211">F209+F210</f>
        <v>4</v>
      </c>
      <c r="G211" s="52">
        <f t="shared" si="68"/>
        <v>10</v>
      </c>
      <c r="H211" s="52">
        <f t="shared" si="68"/>
        <v>1</v>
      </c>
      <c r="I211" s="52">
        <f t="shared" si="68"/>
        <v>1</v>
      </c>
      <c r="J211" s="53">
        <f t="shared" si="68"/>
        <v>2</v>
      </c>
      <c r="K211" s="52">
        <f t="shared" si="68"/>
        <v>0</v>
      </c>
      <c r="L211" s="75">
        <f t="shared" si="64"/>
        <v>26</v>
      </c>
    </row>
    <row r="212" spans="1:12" ht="15.75">
      <c r="A212" s="57"/>
      <c r="B212" s="71" t="s">
        <v>215</v>
      </c>
      <c r="C212" s="50"/>
      <c r="D212" s="50"/>
      <c r="E212" s="50">
        <v>1</v>
      </c>
      <c r="F212" s="50">
        <v>6</v>
      </c>
      <c r="G212" s="50">
        <v>16</v>
      </c>
      <c r="H212" s="50">
        <v>1</v>
      </c>
      <c r="I212" s="50">
        <v>1</v>
      </c>
      <c r="J212" s="51"/>
      <c r="K212" s="50">
        <v>4</v>
      </c>
      <c r="L212" s="72">
        <f t="shared" si="64"/>
        <v>29</v>
      </c>
    </row>
    <row r="213" spans="1:12" ht="15.75">
      <c r="A213" s="57" t="s">
        <v>226</v>
      </c>
      <c r="B213" s="71" t="s">
        <v>217</v>
      </c>
      <c r="C213" s="50"/>
      <c r="D213" s="50"/>
      <c r="E213" s="50">
        <v>9</v>
      </c>
      <c r="F213" s="50">
        <v>16</v>
      </c>
      <c r="G213" s="50">
        <v>4</v>
      </c>
      <c r="H213" s="50"/>
      <c r="I213" s="50"/>
      <c r="J213" s="51"/>
      <c r="K213" s="50">
        <v>2</v>
      </c>
      <c r="L213" s="72">
        <f t="shared" si="64"/>
        <v>31</v>
      </c>
    </row>
    <row r="214" spans="1:12" ht="15.75">
      <c r="A214" s="58"/>
      <c r="B214" s="74" t="s">
        <v>219</v>
      </c>
      <c r="C214" s="52">
        <f>C212+C213</f>
        <v>0</v>
      </c>
      <c r="D214" s="52">
        <f>D212+D213</f>
        <v>0</v>
      </c>
      <c r="E214" s="52">
        <f>SUM(E212:E213)</f>
        <v>10</v>
      </c>
      <c r="F214" s="52">
        <f aca="true" t="shared" si="69" ref="F214:K214">F212+F213</f>
        <v>22</v>
      </c>
      <c r="G214" s="52">
        <f t="shared" si="69"/>
        <v>20</v>
      </c>
      <c r="H214" s="52">
        <f t="shared" si="69"/>
        <v>1</v>
      </c>
      <c r="I214" s="52">
        <f t="shared" si="69"/>
        <v>1</v>
      </c>
      <c r="J214" s="53">
        <f t="shared" si="69"/>
        <v>0</v>
      </c>
      <c r="K214" s="52">
        <f t="shared" si="69"/>
        <v>6</v>
      </c>
      <c r="L214" s="75">
        <f t="shared" si="64"/>
        <v>60</v>
      </c>
    </row>
    <row r="215" spans="1:12" ht="15.75">
      <c r="A215" s="57"/>
      <c r="B215" s="71" t="s">
        <v>215</v>
      </c>
      <c r="C215" s="50"/>
      <c r="D215" s="50"/>
      <c r="E215" s="50">
        <v>1</v>
      </c>
      <c r="F215" s="50">
        <v>7</v>
      </c>
      <c r="G215" s="50">
        <v>19</v>
      </c>
      <c r="H215" s="50"/>
      <c r="I215" s="50">
        <v>1</v>
      </c>
      <c r="J215" s="51">
        <v>3</v>
      </c>
      <c r="K215" s="50">
        <v>1</v>
      </c>
      <c r="L215" s="72">
        <f t="shared" si="64"/>
        <v>32</v>
      </c>
    </row>
    <row r="216" spans="1:12" ht="15.75">
      <c r="A216" s="57" t="s">
        <v>227</v>
      </c>
      <c r="B216" s="71" t="s">
        <v>217</v>
      </c>
      <c r="C216" s="50"/>
      <c r="D216" s="50">
        <v>2</v>
      </c>
      <c r="E216" s="50">
        <v>9</v>
      </c>
      <c r="F216" s="50">
        <v>13</v>
      </c>
      <c r="G216" s="50">
        <v>5</v>
      </c>
      <c r="H216" s="50"/>
      <c r="I216" s="50">
        <v>1</v>
      </c>
      <c r="J216" s="51"/>
      <c r="K216" s="50"/>
      <c r="L216" s="72">
        <f t="shared" si="64"/>
        <v>30</v>
      </c>
    </row>
    <row r="217" spans="1:12" ht="15.75">
      <c r="A217" s="58"/>
      <c r="B217" s="74" t="s">
        <v>219</v>
      </c>
      <c r="C217" s="52">
        <f>C215+C216</f>
        <v>0</v>
      </c>
      <c r="D217" s="52">
        <f>D215+D216</f>
        <v>2</v>
      </c>
      <c r="E217" s="52">
        <f>SUM(E215:E216)</f>
        <v>10</v>
      </c>
      <c r="F217" s="52">
        <f aca="true" t="shared" si="70" ref="F217:K217">F215+F216</f>
        <v>20</v>
      </c>
      <c r="G217" s="52">
        <f t="shared" si="70"/>
        <v>24</v>
      </c>
      <c r="H217" s="52">
        <f t="shared" si="70"/>
        <v>0</v>
      </c>
      <c r="I217" s="52">
        <f t="shared" si="70"/>
        <v>2</v>
      </c>
      <c r="J217" s="53">
        <f t="shared" si="70"/>
        <v>3</v>
      </c>
      <c r="K217" s="52">
        <f t="shared" si="70"/>
        <v>1</v>
      </c>
      <c r="L217" s="75">
        <f t="shared" si="64"/>
        <v>62</v>
      </c>
    </row>
    <row r="218" spans="1:12" ht="15.75">
      <c r="A218" s="57"/>
      <c r="B218" s="71" t="s">
        <v>215</v>
      </c>
      <c r="C218" s="50"/>
      <c r="D218" s="50"/>
      <c r="E218" s="50">
        <v>2</v>
      </c>
      <c r="F218" s="50">
        <v>3</v>
      </c>
      <c r="G218" s="50">
        <v>4</v>
      </c>
      <c r="H218" s="50"/>
      <c r="I218" s="50">
        <v>1</v>
      </c>
      <c r="J218" s="51"/>
      <c r="K218" s="50"/>
      <c r="L218" s="72">
        <f t="shared" si="64"/>
        <v>10</v>
      </c>
    </row>
    <row r="219" spans="1:12" ht="15.75">
      <c r="A219" s="57" t="s">
        <v>228</v>
      </c>
      <c r="B219" s="71" t="s">
        <v>217</v>
      </c>
      <c r="C219" s="50"/>
      <c r="D219" s="50"/>
      <c r="E219" s="50">
        <v>3</v>
      </c>
      <c r="F219" s="50">
        <v>5</v>
      </c>
      <c r="G219" s="50">
        <v>3</v>
      </c>
      <c r="H219" s="50"/>
      <c r="I219" s="50"/>
      <c r="J219" s="51"/>
      <c r="K219" s="50"/>
      <c r="L219" s="72">
        <f t="shared" si="64"/>
        <v>11</v>
      </c>
    </row>
    <row r="220" spans="1:12" ht="15.75">
      <c r="A220" s="58"/>
      <c r="B220" s="74" t="s">
        <v>219</v>
      </c>
      <c r="C220" s="52">
        <f>C218+C219</f>
        <v>0</v>
      </c>
      <c r="D220" s="52">
        <f>D218+D219</f>
        <v>0</v>
      </c>
      <c r="E220" s="52">
        <f>SUM(E218:E219)</f>
        <v>5</v>
      </c>
      <c r="F220" s="52">
        <f aca="true" t="shared" si="71" ref="F220:K220">F218+F219</f>
        <v>8</v>
      </c>
      <c r="G220" s="52">
        <f t="shared" si="71"/>
        <v>7</v>
      </c>
      <c r="H220" s="52">
        <f t="shared" si="71"/>
        <v>0</v>
      </c>
      <c r="I220" s="52">
        <f t="shared" si="71"/>
        <v>1</v>
      </c>
      <c r="J220" s="53">
        <f t="shared" si="71"/>
        <v>0</v>
      </c>
      <c r="K220" s="52">
        <f t="shared" si="71"/>
        <v>0</v>
      </c>
      <c r="L220" s="75">
        <f t="shared" si="64"/>
        <v>21</v>
      </c>
    </row>
    <row r="221" spans="1:12" ht="15.75">
      <c r="A221" s="57"/>
      <c r="B221" s="71" t="s">
        <v>215</v>
      </c>
      <c r="C221" s="50"/>
      <c r="D221" s="50"/>
      <c r="E221" s="50"/>
      <c r="F221" s="50"/>
      <c r="G221" s="50"/>
      <c r="H221" s="50"/>
      <c r="I221" s="50"/>
      <c r="J221" s="51"/>
      <c r="K221" s="50"/>
      <c r="L221" s="72">
        <f t="shared" si="64"/>
        <v>0</v>
      </c>
    </row>
    <row r="222" spans="1:12" ht="15.75">
      <c r="A222" s="57" t="s">
        <v>229</v>
      </c>
      <c r="B222" s="71" t="s">
        <v>217</v>
      </c>
      <c r="C222" s="50"/>
      <c r="D222" s="50">
        <v>1</v>
      </c>
      <c r="E222" s="50">
        <v>1</v>
      </c>
      <c r="F222" s="50">
        <v>1</v>
      </c>
      <c r="G222" s="50"/>
      <c r="H222" s="50"/>
      <c r="I222" s="50"/>
      <c r="J222" s="51"/>
      <c r="K222" s="50"/>
      <c r="L222" s="72">
        <f t="shared" si="64"/>
        <v>3</v>
      </c>
    </row>
    <row r="223" spans="1:12" ht="15.75">
      <c r="A223" s="58"/>
      <c r="B223" s="74" t="s">
        <v>219</v>
      </c>
      <c r="C223" s="52">
        <f>C221+C222</f>
        <v>0</v>
      </c>
      <c r="D223" s="52">
        <f>D221+D222</f>
        <v>1</v>
      </c>
      <c r="E223" s="52">
        <f>SUM(E221:E222)</f>
        <v>1</v>
      </c>
      <c r="F223" s="52">
        <f aca="true" t="shared" si="72" ref="F223:K223">F221+F222</f>
        <v>1</v>
      </c>
      <c r="G223" s="52">
        <f t="shared" si="72"/>
        <v>0</v>
      </c>
      <c r="H223" s="52">
        <f t="shared" si="72"/>
        <v>0</v>
      </c>
      <c r="I223" s="52">
        <f t="shared" si="72"/>
        <v>0</v>
      </c>
      <c r="J223" s="53">
        <f t="shared" si="72"/>
        <v>0</v>
      </c>
      <c r="K223" s="52">
        <f t="shared" si="72"/>
        <v>0</v>
      </c>
      <c r="L223" s="75">
        <f t="shared" si="64"/>
        <v>3</v>
      </c>
    </row>
    <row r="224" spans="1:12" ht="15.75">
      <c r="A224" s="57"/>
      <c r="B224" s="71" t="s">
        <v>215</v>
      </c>
      <c r="C224" s="50"/>
      <c r="D224" s="50"/>
      <c r="E224" s="50"/>
      <c r="F224" s="50"/>
      <c r="G224" s="50"/>
      <c r="H224" s="50"/>
      <c r="I224" s="50"/>
      <c r="J224" s="51"/>
      <c r="K224" s="50"/>
      <c r="L224" s="72">
        <f t="shared" si="64"/>
        <v>0</v>
      </c>
    </row>
    <row r="225" spans="1:12" ht="15.75">
      <c r="A225" s="57" t="s">
        <v>230</v>
      </c>
      <c r="B225" s="71" t="s">
        <v>217</v>
      </c>
      <c r="C225" s="50"/>
      <c r="D225" s="50"/>
      <c r="E225" s="50"/>
      <c r="F225" s="50"/>
      <c r="G225" s="50"/>
      <c r="H225" s="50"/>
      <c r="I225" s="50"/>
      <c r="J225" s="51"/>
      <c r="K225" s="50"/>
      <c r="L225" s="72">
        <f t="shared" si="64"/>
        <v>0</v>
      </c>
    </row>
    <row r="226" spans="1:12" ht="16.5" thickBot="1">
      <c r="A226" s="76" t="s">
        <v>342</v>
      </c>
      <c r="B226" s="77" t="s">
        <v>219</v>
      </c>
      <c r="C226" s="46">
        <f>C224+C225</f>
        <v>0</v>
      </c>
      <c r="D226" s="46">
        <f>D224+D225</f>
        <v>0</v>
      </c>
      <c r="E226" s="46">
        <f>SUM(E224:E225)</f>
        <v>0</v>
      </c>
      <c r="F226" s="46">
        <f>F224+F225</f>
        <v>0</v>
      </c>
      <c r="G226" s="46">
        <v>0</v>
      </c>
      <c r="H226" s="46">
        <f>H224+H225</f>
        <v>0</v>
      </c>
      <c r="I226" s="46">
        <f>I224+I225</f>
        <v>0</v>
      </c>
      <c r="J226" s="47">
        <f>J224+J225</f>
        <v>0</v>
      </c>
      <c r="K226" s="46">
        <f>K224+K225</f>
        <v>0</v>
      </c>
      <c r="L226" s="54">
        <f t="shared" si="64"/>
        <v>0</v>
      </c>
    </row>
    <row r="227" spans="1:12" ht="15.75">
      <c r="A227" s="17"/>
      <c r="B227" s="18"/>
      <c r="C227" s="17"/>
      <c r="D227" s="17"/>
      <c r="E227" s="17"/>
      <c r="F227" s="17"/>
      <c r="G227" s="17"/>
      <c r="H227" s="17"/>
      <c r="I227" s="17"/>
      <c r="J227" s="19"/>
      <c r="K227" s="17"/>
      <c r="L227" s="18"/>
    </row>
    <row r="228" ht="15.75">
      <c r="B228" s="2"/>
    </row>
    <row r="229" spans="1:12" s="6" customFormat="1" ht="24" customHeight="1">
      <c r="A229" s="376" t="s">
        <v>18</v>
      </c>
      <c r="B229" s="423" t="s">
        <v>391</v>
      </c>
      <c r="C229" s="424"/>
      <c r="D229" s="424"/>
      <c r="E229" s="424"/>
      <c r="F229" s="424"/>
      <c r="G229" s="424"/>
      <c r="H229" s="424"/>
      <c r="I229" s="424"/>
      <c r="J229" s="424"/>
      <c r="K229" s="424"/>
      <c r="L229" s="425"/>
    </row>
    <row r="230" spans="1:12" s="6" customFormat="1" ht="14.25" customHeight="1">
      <c r="A230" s="377"/>
      <c r="B230" s="426"/>
      <c r="C230" s="427"/>
      <c r="D230" s="427"/>
      <c r="E230" s="427"/>
      <c r="F230" s="427"/>
      <c r="G230" s="427"/>
      <c r="H230" s="427"/>
      <c r="I230" s="427"/>
      <c r="J230" s="427"/>
      <c r="K230" s="427"/>
      <c r="L230" s="428"/>
    </row>
    <row r="231" spans="1:12" ht="21" customHeight="1" thickBot="1">
      <c r="A231" s="10"/>
      <c r="B231" s="199" t="s">
        <v>257</v>
      </c>
      <c r="C231" s="10"/>
      <c r="D231" s="112"/>
      <c r="E231" s="10"/>
      <c r="F231" s="10"/>
      <c r="G231" s="10"/>
      <c r="H231" s="10"/>
      <c r="I231" s="10"/>
      <c r="J231" s="12"/>
      <c r="K231" s="10"/>
      <c r="L231" s="10"/>
    </row>
    <row r="232" spans="1:12" ht="12.75" customHeight="1">
      <c r="A232" s="366" t="s">
        <v>258</v>
      </c>
      <c r="B232" s="358" t="s">
        <v>213</v>
      </c>
      <c r="C232" s="358" t="s">
        <v>327</v>
      </c>
      <c r="D232" s="358" t="s">
        <v>326</v>
      </c>
      <c r="E232" s="358" t="s">
        <v>323</v>
      </c>
      <c r="F232" s="358" t="s">
        <v>328</v>
      </c>
      <c r="G232" s="358" t="s">
        <v>329</v>
      </c>
      <c r="H232" s="358" t="s">
        <v>212</v>
      </c>
      <c r="I232" s="358" t="s">
        <v>211</v>
      </c>
      <c r="J232" s="358" t="s">
        <v>330</v>
      </c>
      <c r="K232" s="358" t="s">
        <v>315</v>
      </c>
      <c r="L232" s="385" t="s">
        <v>266</v>
      </c>
    </row>
    <row r="233" spans="1:12" ht="37.5" customHeight="1" thickBot="1">
      <c r="A233" s="367" t="s">
        <v>259</v>
      </c>
      <c r="B233" s="359"/>
      <c r="C233" s="359"/>
      <c r="D233" s="359"/>
      <c r="E233" s="359"/>
      <c r="F233" s="359"/>
      <c r="G233" s="359"/>
      <c r="H233" s="359"/>
      <c r="I233" s="359"/>
      <c r="J233" s="359"/>
      <c r="K233" s="359"/>
      <c r="L233" s="386"/>
    </row>
    <row r="234" spans="1:12" ht="15.75">
      <c r="A234" s="277"/>
      <c r="B234" s="282" t="s">
        <v>215</v>
      </c>
      <c r="C234" s="256">
        <f>C237+C240+C243+C246+C249+C252+C255</f>
        <v>3</v>
      </c>
      <c r="D234" s="256">
        <f aca="true" t="shared" si="73" ref="D234:K234">D237+D240+D243+D246+D249+D252+D255</f>
        <v>13</v>
      </c>
      <c r="E234" s="256">
        <f t="shared" si="73"/>
        <v>44</v>
      </c>
      <c r="F234" s="256">
        <f t="shared" si="73"/>
        <v>20</v>
      </c>
      <c r="G234" s="256">
        <f t="shared" si="73"/>
        <v>47</v>
      </c>
      <c r="H234" s="256">
        <f t="shared" si="73"/>
        <v>6</v>
      </c>
      <c r="I234" s="256">
        <f t="shared" si="73"/>
        <v>2</v>
      </c>
      <c r="J234" s="257">
        <f t="shared" si="73"/>
        <v>3</v>
      </c>
      <c r="K234" s="256">
        <f t="shared" si="73"/>
        <v>13</v>
      </c>
      <c r="L234" s="188">
        <f aca="true" t="shared" si="74" ref="L234:L241">SUM(C234:K234)</f>
        <v>151</v>
      </c>
    </row>
    <row r="235" spans="1:12" ht="15.75">
      <c r="A235" s="277" t="s">
        <v>214</v>
      </c>
      <c r="B235" s="282" t="s">
        <v>217</v>
      </c>
      <c r="C235" s="256">
        <f>C238+C241+C244+C247+C250+C253+C256</f>
        <v>3</v>
      </c>
      <c r="D235" s="256">
        <f aca="true" t="shared" si="75" ref="D235:K235">D238+D241+D244+D247+D250+D253+D256</f>
        <v>19</v>
      </c>
      <c r="E235" s="256">
        <f t="shared" si="75"/>
        <v>93</v>
      </c>
      <c r="F235" s="256">
        <f t="shared" si="75"/>
        <v>56</v>
      </c>
      <c r="G235" s="256">
        <f t="shared" si="75"/>
        <v>46</v>
      </c>
      <c r="H235" s="256">
        <f t="shared" si="75"/>
        <v>0</v>
      </c>
      <c r="I235" s="256">
        <f t="shared" si="75"/>
        <v>2</v>
      </c>
      <c r="J235" s="257">
        <f t="shared" si="75"/>
        <v>1</v>
      </c>
      <c r="K235" s="256">
        <f t="shared" si="75"/>
        <v>14</v>
      </c>
      <c r="L235" s="188">
        <f t="shared" si="74"/>
        <v>234</v>
      </c>
    </row>
    <row r="236" spans="1:12" ht="16.5" thickBot="1">
      <c r="A236" s="278"/>
      <c r="B236" s="148" t="s">
        <v>219</v>
      </c>
      <c r="C236" s="194">
        <f>C234+C235</f>
        <v>6</v>
      </c>
      <c r="D236" s="194">
        <f aca="true" t="shared" si="76" ref="D236:K236">D234+D235</f>
        <v>32</v>
      </c>
      <c r="E236" s="194">
        <f t="shared" si="76"/>
        <v>137</v>
      </c>
      <c r="F236" s="194">
        <f t="shared" si="76"/>
        <v>76</v>
      </c>
      <c r="G236" s="194">
        <f t="shared" si="76"/>
        <v>93</v>
      </c>
      <c r="H236" s="194">
        <f t="shared" si="76"/>
        <v>6</v>
      </c>
      <c r="I236" s="194">
        <f t="shared" si="76"/>
        <v>4</v>
      </c>
      <c r="J236" s="195">
        <f t="shared" si="76"/>
        <v>4</v>
      </c>
      <c r="K236" s="194">
        <f t="shared" si="76"/>
        <v>27</v>
      </c>
      <c r="L236" s="196">
        <f t="shared" si="74"/>
        <v>385</v>
      </c>
    </row>
    <row r="237" spans="1:12" ht="15.75">
      <c r="A237" s="285" t="s">
        <v>19</v>
      </c>
      <c r="B237" s="286" t="s">
        <v>215</v>
      </c>
      <c r="C237" s="186"/>
      <c r="D237" s="186"/>
      <c r="E237" s="186">
        <f>1+1+1+1+1+1+1</f>
        <v>7</v>
      </c>
      <c r="F237" s="186">
        <f>1+1+1</f>
        <v>3</v>
      </c>
      <c r="G237" s="186">
        <f>1</f>
        <v>1</v>
      </c>
      <c r="H237" s="186"/>
      <c r="I237" s="186"/>
      <c r="J237" s="187"/>
      <c r="K237" s="186"/>
      <c r="L237" s="188">
        <f t="shared" si="74"/>
        <v>11</v>
      </c>
    </row>
    <row r="238" spans="1:12" ht="15.75">
      <c r="A238" s="285" t="s">
        <v>20</v>
      </c>
      <c r="B238" s="286" t="s">
        <v>217</v>
      </c>
      <c r="C238" s="186"/>
      <c r="D238" s="186"/>
      <c r="E238" s="186">
        <f>3+1+1+1+1+1+1+1+1+1+2+1+1+2</f>
        <v>18</v>
      </c>
      <c r="F238" s="186">
        <f>2+4+3+1+3+1</f>
        <v>14</v>
      </c>
      <c r="G238" s="186"/>
      <c r="H238" s="186"/>
      <c r="I238" s="186"/>
      <c r="J238" s="187"/>
      <c r="K238" s="186"/>
      <c r="L238" s="188">
        <f t="shared" si="74"/>
        <v>32</v>
      </c>
    </row>
    <row r="239" spans="1:12" ht="15.75">
      <c r="A239" s="295"/>
      <c r="B239" s="189" t="s">
        <v>219</v>
      </c>
      <c r="C239" s="190">
        <f>C237+C238</f>
        <v>0</v>
      </c>
      <c r="D239" s="190">
        <f>D237+D238</f>
        <v>0</v>
      </c>
      <c r="E239" s="190">
        <f aca="true" t="shared" si="77" ref="E239:K239">E237+E238</f>
        <v>25</v>
      </c>
      <c r="F239" s="190">
        <f t="shared" si="77"/>
        <v>17</v>
      </c>
      <c r="G239" s="190">
        <f t="shared" si="77"/>
        <v>1</v>
      </c>
      <c r="H239" s="190">
        <f t="shared" si="77"/>
        <v>0</v>
      </c>
      <c r="I239" s="190">
        <f t="shared" si="77"/>
        <v>0</v>
      </c>
      <c r="J239" s="191">
        <f t="shared" si="77"/>
        <v>0</v>
      </c>
      <c r="K239" s="190">
        <f t="shared" si="77"/>
        <v>0</v>
      </c>
      <c r="L239" s="192">
        <f t="shared" si="74"/>
        <v>43</v>
      </c>
    </row>
    <row r="240" spans="1:12" ht="15.75">
      <c r="A240" s="296" t="s">
        <v>21</v>
      </c>
      <c r="B240" s="286" t="s">
        <v>215</v>
      </c>
      <c r="C240" s="186"/>
      <c r="D240" s="186"/>
      <c r="E240" s="186">
        <f>1+1+1+1</f>
        <v>4</v>
      </c>
      <c r="F240" s="186">
        <f>1+1+1</f>
        <v>3</v>
      </c>
      <c r="G240" s="186"/>
      <c r="H240" s="186"/>
      <c r="I240" s="186"/>
      <c r="J240" s="187"/>
      <c r="K240" s="186"/>
      <c r="L240" s="188">
        <f t="shared" si="74"/>
        <v>7</v>
      </c>
    </row>
    <row r="241" spans="1:12" ht="15.75">
      <c r="A241" s="297" t="s">
        <v>22</v>
      </c>
      <c r="B241" s="286" t="s">
        <v>217</v>
      </c>
      <c r="C241" s="186"/>
      <c r="D241" s="186"/>
      <c r="E241" s="186">
        <f>1+1+1</f>
        <v>3</v>
      </c>
      <c r="F241" s="186">
        <f>1+1+1+1</f>
        <v>4</v>
      </c>
      <c r="G241" s="186"/>
      <c r="H241" s="186"/>
      <c r="I241" s="186"/>
      <c r="J241" s="187"/>
      <c r="K241" s="186"/>
      <c r="L241" s="298">
        <f t="shared" si="74"/>
        <v>7</v>
      </c>
    </row>
    <row r="242" spans="1:12" ht="15.75">
      <c r="A242" s="299" t="s">
        <v>23</v>
      </c>
      <c r="B242" s="189" t="s">
        <v>219</v>
      </c>
      <c r="C242" s="190">
        <f>C240+C241</f>
        <v>0</v>
      </c>
      <c r="D242" s="190">
        <f aca="true" t="shared" si="78" ref="D242:L242">D240+D241</f>
        <v>0</v>
      </c>
      <c r="E242" s="190">
        <f t="shared" si="78"/>
        <v>7</v>
      </c>
      <c r="F242" s="190">
        <f t="shared" si="78"/>
        <v>7</v>
      </c>
      <c r="G242" s="190">
        <f t="shared" si="78"/>
        <v>0</v>
      </c>
      <c r="H242" s="190">
        <f t="shared" si="78"/>
        <v>0</v>
      </c>
      <c r="I242" s="190">
        <f t="shared" si="78"/>
        <v>0</v>
      </c>
      <c r="J242" s="191">
        <f t="shared" si="78"/>
        <v>0</v>
      </c>
      <c r="K242" s="190">
        <f t="shared" si="78"/>
        <v>0</v>
      </c>
      <c r="L242" s="268">
        <f t="shared" si="78"/>
        <v>14</v>
      </c>
    </row>
    <row r="243" spans="1:12" ht="15.75">
      <c r="A243" s="285" t="s">
        <v>258</v>
      </c>
      <c r="B243" s="300" t="s">
        <v>215</v>
      </c>
      <c r="C243" s="186"/>
      <c r="D243" s="186"/>
      <c r="E243" s="186">
        <f>1+1+1+1+1+1</f>
        <v>6</v>
      </c>
      <c r="F243" s="186">
        <f>1+1</f>
        <v>2</v>
      </c>
      <c r="G243" s="186">
        <f>1+1+4+1+1</f>
        <v>8</v>
      </c>
      <c r="H243" s="186"/>
      <c r="I243" s="186">
        <f>1</f>
        <v>1</v>
      </c>
      <c r="J243" s="187">
        <v>3</v>
      </c>
      <c r="K243" s="186">
        <v>1</v>
      </c>
      <c r="L243" s="188">
        <f aca="true" t="shared" si="79" ref="L243:L250">SUM(C243:K243)</f>
        <v>21</v>
      </c>
    </row>
    <row r="244" spans="1:12" ht="15.75">
      <c r="A244" s="301" t="s">
        <v>24</v>
      </c>
      <c r="B244" s="300" t="s">
        <v>217</v>
      </c>
      <c r="C244" s="302"/>
      <c r="D244" s="186"/>
      <c r="E244" s="186">
        <f>1+1+1+1+1+1+1+1+1+1+1+1+1+1</f>
        <v>14</v>
      </c>
      <c r="F244" s="186">
        <f>1+1+1+1</f>
        <v>4</v>
      </c>
      <c r="G244" s="186">
        <f>2</f>
        <v>2</v>
      </c>
      <c r="H244" s="186"/>
      <c r="I244" s="186"/>
      <c r="J244" s="187">
        <v>1</v>
      </c>
      <c r="K244" s="186"/>
      <c r="L244" s="188">
        <f t="shared" si="79"/>
        <v>21</v>
      </c>
    </row>
    <row r="245" spans="1:12" ht="15.75">
      <c r="A245" s="106" t="s">
        <v>25</v>
      </c>
      <c r="B245" s="189" t="s">
        <v>219</v>
      </c>
      <c r="C245" s="190">
        <f>C243+C244</f>
        <v>0</v>
      </c>
      <c r="D245" s="190">
        <f>D243+D244</f>
        <v>0</v>
      </c>
      <c r="E245" s="190">
        <f aca="true" t="shared" si="80" ref="E245:K245">E243+E244</f>
        <v>20</v>
      </c>
      <c r="F245" s="190">
        <f t="shared" si="80"/>
        <v>6</v>
      </c>
      <c r="G245" s="190">
        <f t="shared" si="80"/>
        <v>10</v>
      </c>
      <c r="H245" s="190">
        <f t="shared" si="80"/>
        <v>0</v>
      </c>
      <c r="I245" s="190">
        <f t="shared" si="80"/>
        <v>1</v>
      </c>
      <c r="J245" s="191">
        <f t="shared" si="80"/>
        <v>4</v>
      </c>
      <c r="K245" s="190">
        <f t="shared" si="80"/>
        <v>1</v>
      </c>
      <c r="L245" s="192">
        <f t="shared" si="79"/>
        <v>42</v>
      </c>
    </row>
    <row r="246" spans="1:12" ht="15.75">
      <c r="A246" s="285"/>
      <c r="B246" s="286" t="s">
        <v>215</v>
      </c>
      <c r="C246" s="186"/>
      <c r="D246" s="186"/>
      <c r="E246" s="186">
        <f>1+1+1+1+1+1+1</f>
        <v>7</v>
      </c>
      <c r="F246" s="186">
        <f>1+1</f>
        <v>2</v>
      </c>
      <c r="G246" s="186">
        <f>1+1+1+1</f>
        <v>4</v>
      </c>
      <c r="H246" s="186">
        <v>1</v>
      </c>
      <c r="I246" s="186">
        <f>1</f>
        <v>1</v>
      </c>
      <c r="J246" s="187"/>
      <c r="K246" s="186">
        <v>1</v>
      </c>
      <c r="L246" s="303">
        <f t="shared" si="79"/>
        <v>16</v>
      </c>
    </row>
    <row r="247" spans="1:12" ht="15.75">
      <c r="A247" s="285" t="s">
        <v>26</v>
      </c>
      <c r="B247" s="286" t="s">
        <v>217</v>
      </c>
      <c r="C247" s="186"/>
      <c r="D247" s="186"/>
      <c r="E247" s="186">
        <f>1+1+1+1+1+1+1+1+1+1+1+1+1</f>
        <v>13</v>
      </c>
      <c r="F247" s="186"/>
      <c r="G247" s="186">
        <f>1+1+1+1</f>
        <v>4</v>
      </c>
      <c r="H247" s="186"/>
      <c r="I247" s="186">
        <f>1</f>
        <v>1</v>
      </c>
      <c r="J247" s="187"/>
      <c r="K247" s="186">
        <v>1</v>
      </c>
      <c r="L247" s="303">
        <f t="shared" si="79"/>
        <v>19</v>
      </c>
    </row>
    <row r="248" spans="1:12" ht="15.75">
      <c r="A248" s="106" t="s">
        <v>27</v>
      </c>
      <c r="B248" s="189" t="s">
        <v>219</v>
      </c>
      <c r="C248" s="190">
        <f>C246+C247</f>
        <v>0</v>
      </c>
      <c r="D248" s="190">
        <f>D246+D247</f>
        <v>0</v>
      </c>
      <c r="E248" s="190">
        <f>E246+E247</f>
        <v>20</v>
      </c>
      <c r="F248" s="190">
        <f>F246+F247</f>
        <v>2</v>
      </c>
      <c r="G248" s="190">
        <f>G246+G247</f>
        <v>8</v>
      </c>
      <c r="H248" s="190">
        <f>SUM(H246:H247)</f>
        <v>1</v>
      </c>
      <c r="I248" s="190">
        <f>SUM(I246:I247)</f>
        <v>2</v>
      </c>
      <c r="J248" s="191">
        <f>SUM(J246:J247)</f>
        <v>0</v>
      </c>
      <c r="K248" s="190">
        <f>K246+K247</f>
        <v>2</v>
      </c>
      <c r="L248" s="304">
        <f t="shared" si="79"/>
        <v>35</v>
      </c>
    </row>
    <row r="249" spans="1:12" ht="15.75">
      <c r="A249" s="285"/>
      <c r="B249" s="286" t="s">
        <v>215</v>
      </c>
      <c r="C249" s="186"/>
      <c r="D249" s="186"/>
      <c r="E249" s="186"/>
      <c r="F249" s="186"/>
      <c r="G249" s="186"/>
      <c r="H249" s="186"/>
      <c r="I249" s="186"/>
      <c r="J249" s="187"/>
      <c r="K249" s="186"/>
      <c r="L249" s="188">
        <f t="shared" si="79"/>
        <v>0</v>
      </c>
    </row>
    <row r="250" spans="1:12" ht="15.75">
      <c r="A250" s="285" t="s">
        <v>28</v>
      </c>
      <c r="B250" s="286" t="s">
        <v>217</v>
      </c>
      <c r="C250" s="186"/>
      <c r="D250" s="186"/>
      <c r="E250" s="186"/>
      <c r="F250" s="186"/>
      <c r="G250" s="186"/>
      <c r="H250" s="186"/>
      <c r="I250" s="186"/>
      <c r="J250" s="187"/>
      <c r="K250" s="186"/>
      <c r="L250" s="188">
        <f t="shared" si="79"/>
        <v>0</v>
      </c>
    </row>
    <row r="251" spans="1:12" ht="15.75">
      <c r="A251" s="106" t="s">
        <v>316</v>
      </c>
      <c r="B251" s="189" t="s">
        <v>219</v>
      </c>
      <c r="C251" s="190">
        <f>C249+C250</f>
        <v>0</v>
      </c>
      <c r="D251" s="190">
        <f aca="true" t="shared" si="81" ref="D251:K251">D249+D250</f>
        <v>0</v>
      </c>
      <c r="E251" s="190">
        <f t="shared" si="81"/>
        <v>0</v>
      </c>
      <c r="F251" s="190">
        <f t="shared" si="81"/>
        <v>0</v>
      </c>
      <c r="G251" s="190">
        <f t="shared" si="81"/>
        <v>0</v>
      </c>
      <c r="H251" s="190">
        <f t="shared" si="81"/>
        <v>0</v>
      </c>
      <c r="I251" s="190">
        <f t="shared" si="81"/>
        <v>0</v>
      </c>
      <c r="J251" s="191">
        <f t="shared" si="81"/>
        <v>0</v>
      </c>
      <c r="K251" s="190">
        <f t="shared" si="81"/>
        <v>0</v>
      </c>
      <c r="L251" s="192">
        <f>L249+L250</f>
        <v>0</v>
      </c>
    </row>
    <row r="252" spans="1:12" ht="15.75">
      <c r="A252" s="285"/>
      <c r="B252" s="286" t="s">
        <v>215</v>
      </c>
      <c r="C252" s="186"/>
      <c r="D252" s="186"/>
      <c r="E252" s="186"/>
      <c r="F252" s="186"/>
      <c r="G252" s="186"/>
      <c r="H252" s="186"/>
      <c r="I252" s="186"/>
      <c r="J252" s="187"/>
      <c r="K252" s="186"/>
      <c r="L252" s="188">
        <f>SUM(C252:K252)</f>
        <v>0</v>
      </c>
    </row>
    <row r="253" spans="1:12" ht="15.75">
      <c r="A253" s="285" t="s">
        <v>29</v>
      </c>
      <c r="B253" s="286" t="s">
        <v>217</v>
      </c>
      <c r="C253" s="186"/>
      <c r="D253" s="186"/>
      <c r="E253" s="186"/>
      <c r="F253" s="186"/>
      <c r="G253" s="186"/>
      <c r="H253" s="186"/>
      <c r="I253" s="186"/>
      <c r="J253" s="187"/>
      <c r="K253" s="186"/>
      <c r="L253" s="188">
        <f>SUM(C253:K253)</f>
        <v>0</v>
      </c>
    </row>
    <row r="254" spans="1:12" ht="15.75">
      <c r="A254" s="106"/>
      <c r="B254" s="189" t="s">
        <v>219</v>
      </c>
      <c r="C254" s="190">
        <f>C252+C253</f>
        <v>0</v>
      </c>
      <c r="D254" s="190">
        <f aca="true" t="shared" si="82" ref="D254:K254">D252+D253</f>
        <v>0</v>
      </c>
      <c r="E254" s="190">
        <f t="shared" si="82"/>
        <v>0</v>
      </c>
      <c r="F254" s="190">
        <f t="shared" si="82"/>
        <v>0</v>
      </c>
      <c r="G254" s="190">
        <f t="shared" si="82"/>
        <v>0</v>
      </c>
      <c r="H254" s="190">
        <f t="shared" si="82"/>
        <v>0</v>
      </c>
      <c r="I254" s="190">
        <f t="shared" si="82"/>
        <v>0</v>
      </c>
      <c r="J254" s="191">
        <f t="shared" si="82"/>
        <v>0</v>
      </c>
      <c r="K254" s="190">
        <f t="shared" si="82"/>
        <v>0</v>
      </c>
      <c r="L254" s="192">
        <f>L252+L253</f>
        <v>0</v>
      </c>
    </row>
    <row r="255" spans="1:12" ht="15.75">
      <c r="A255" s="285" t="s">
        <v>220</v>
      </c>
      <c r="B255" s="286" t="s">
        <v>215</v>
      </c>
      <c r="C255" s="186">
        <v>3</v>
      </c>
      <c r="D255" s="186">
        <v>13</v>
      </c>
      <c r="E255" s="186">
        <f>1+1+1+1+6+10</f>
        <v>20</v>
      </c>
      <c r="F255" s="186">
        <v>10</v>
      </c>
      <c r="G255" s="186">
        <v>34</v>
      </c>
      <c r="H255" s="186">
        <v>5</v>
      </c>
      <c r="I255" s="186"/>
      <c r="J255" s="187"/>
      <c r="K255" s="186">
        <f>6+5</f>
        <v>11</v>
      </c>
      <c r="L255" s="188">
        <f>SUM(C255:K255)</f>
        <v>96</v>
      </c>
    </row>
    <row r="256" spans="1:12" ht="15.75">
      <c r="A256" s="285" t="s">
        <v>30</v>
      </c>
      <c r="B256" s="286" t="s">
        <v>217</v>
      </c>
      <c r="C256" s="186">
        <v>3</v>
      </c>
      <c r="D256" s="186">
        <v>19</v>
      </c>
      <c r="E256" s="186">
        <f>1+1+1+1+2+1+23+14+1</f>
        <v>45</v>
      </c>
      <c r="F256" s="186">
        <v>34</v>
      </c>
      <c r="G256" s="186">
        <v>40</v>
      </c>
      <c r="H256" s="186"/>
      <c r="I256" s="186">
        <f>1</f>
        <v>1</v>
      </c>
      <c r="J256" s="187"/>
      <c r="K256" s="186">
        <f>6+7</f>
        <v>13</v>
      </c>
      <c r="L256" s="188">
        <f>SUM(C256:K256)</f>
        <v>155</v>
      </c>
    </row>
    <row r="257" spans="1:12" ht="16.5" thickBot="1">
      <c r="A257" s="305"/>
      <c r="B257" s="148" t="s">
        <v>219</v>
      </c>
      <c r="C257" s="194">
        <f>C255+C256</f>
        <v>6</v>
      </c>
      <c r="D257" s="194">
        <f>D255+D256</f>
        <v>32</v>
      </c>
      <c r="E257" s="194">
        <f aca="true" t="shared" si="83" ref="E257:K257">E255+E256</f>
        <v>65</v>
      </c>
      <c r="F257" s="194">
        <f t="shared" si="83"/>
        <v>44</v>
      </c>
      <c r="G257" s="194">
        <f t="shared" si="83"/>
        <v>74</v>
      </c>
      <c r="H257" s="194">
        <f t="shared" si="83"/>
        <v>5</v>
      </c>
      <c r="I257" s="194">
        <f t="shared" si="83"/>
        <v>1</v>
      </c>
      <c r="J257" s="195">
        <f t="shared" si="83"/>
        <v>0</v>
      </c>
      <c r="K257" s="194">
        <f t="shared" si="83"/>
        <v>24</v>
      </c>
      <c r="L257" s="196">
        <f>SUM(C257:K257)</f>
        <v>251</v>
      </c>
    </row>
    <row r="258" spans="1:12" ht="16.5" customHeight="1">
      <c r="A258" s="81"/>
      <c r="B258" s="82"/>
      <c r="C258" s="83"/>
      <c r="D258" s="83"/>
      <c r="E258" s="83"/>
      <c r="F258" s="83"/>
      <c r="G258" s="83"/>
      <c r="H258" s="83"/>
      <c r="I258" s="83"/>
      <c r="J258" s="84"/>
      <c r="K258" s="83"/>
      <c r="L258" s="83"/>
    </row>
    <row r="259" ht="15.75">
      <c r="B259" s="2"/>
    </row>
    <row r="260" spans="1:12" s="6" customFormat="1" ht="23.25" customHeight="1">
      <c r="A260" s="132" t="s">
        <v>31</v>
      </c>
      <c r="B260" s="127" t="s">
        <v>32</v>
      </c>
      <c r="C260" s="128"/>
      <c r="D260" s="128"/>
      <c r="E260" s="128"/>
      <c r="F260" s="129"/>
      <c r="G260" s="129"/>
      <c r="H260" s="13"/>
      <c r="I260" s="14"/>
      <c r="J260" s="15"/>
      <c r="K260" s="14"/>
      <c r="L260" s="14"/>
    </row>
    <row r="261" spans="1:12" ht="22.5" customHeight="1" thickBot="1">
      <c r="A261" s="10"/>
      <c r="B261" s="199" t="s">
        <v>257</v>
      </c>
      <c r="C261" s="10"/>
      <c r="D261" s="10"/>
      <c r="E261" s="10"/>
      <c r="F261" s="10"/>
      <c r="G261" s="10"/>
      <c r="H261" s="10"/>
      <c r="I261" s="10"/>
      <c r="J261" s="12"/>
      <c r="K261" s="10"/>
      <c r="L261" s="10"/>
    </row>
    <row r="262" spans="1:12" ht="12.75" customHeight="1">
      <c r="A262" s="366" t="s">
        <v>261</v>
      </c>
      <c r="B262" s="358" t="s">
        <v>213</v>
      </c>
      <c r="C262" s="358" t="s">
        <v>327</v>
      </c>
      <c r="D262" s="358" t="s">
        <v>326</v>
      </c>
      <c r="E262" s="358" t="s">
        <v>323</v>
      </c>
      <c r="F262" s="358" t="s">
        <v>328</v>
      </c>
      <c r="G262" s="358" t="s">
        <v>329</v>
      </c>
      <c r="H262" s="358" t="s">
        <v>212</v>
      </c>
      <c r="I262" s="358" t="s">
        <v>211</v>
      </c>
      <c r="J262" s="358" t="s">
        <v>330</v>
      </c>
      <c r="K262" s="358" t="s">
        <v>315</v>
      </c>
      <c r="L262" s="385" t="s">
        <v>266</v>
      </c>
    </row>
    <row r="263" spans="1:12" ht="38.25" customHeight="1" thickBot="1">
      <c r="A263" s="367" t="s">
        <v>262</v>
      </c>
      <c r="B263" s="359"/>
      <c r="C263" s="359"/>
      <c r="D263" s="359"/>
      <c r="E263" s="359"/>
      <c r="F263" s="359"/>
      <c r="G263" s="359"/>
      <c r="H263" s="359"/>
      <c r="I263" s="359"/>
      <c r="J263" s="359"/>
      <c r="K263" s="359"/>
      <c r="L263" s="386"/>
    </row>
    <row r="264" spans="1:12" ht="15.75">
      <c r="A264" s="277"/>
      <c r="B264" s="282" t="s">
        <v>215</v>
      </c>
      <c r="C264" s="256">
        <f>C267+C270+C273+C276+C279+C282+C285+C288+C291+C294+C297+C300+C303</f>
        <v>4</v>
      </c>
      <c r="D264" s="256">
        <f aca="true" t="shared" si="84" ref="D264:K264">D267+D270+D273+D276+D279+D282+D285+D288+D291+D294+D297+D300+D303</f>
        <v>15</v>
      </c>
      <c r="E264" s="256">
        <f t="shared" si="84"/>
        <v>60</v>
      </c>
      <c r="F264" s="256">
        <f t="shared" si="84"/>
        <v>24</v>
      </c>
      <c r="G264" s="256">
        <f t="shared" si="84"/>
        <v>78</v>
      </c>
      <c r="H264" s="256">
        <f t="shared" si="84"/>
        <v>16</v>
      </c>
      <c r="I264" s="256">
        <f t="shared" si="84"/>
        <v>4</v>
      </c>
      <c r="J264" s="257">
        <f t="shared" si="84"/>
        <v>3</v>
      </c>
      <c r="K264" s="256">
        <f t="shared" si="84"/>
        <v>15</v>
      </c>
      <c r="L264" s="188">
        <f aca="true" t="shared" si="85" ref="L264:L271">SUM(C264:K264)</f>
        <v>219</v>
      </c>
    </row>
    <row r="265" spans="1:12" ht="15.75">
      <c r="A265" s="277" t="s">
        <v>214</v>
      </c>
      <c r="B265" s="282" t="s">
        <v>217</v>
      </c>
      <c r="C265" s="256">
        <f>C268+C271+C274+C277+C280+C283+C286+C289+C292+C295+C298+C301+C304</f>
        <v>0</v>
      </c>
      <c r="D265" s="256">
        <f aca="true" t="shared" si="86" ref="D265:K265">D268+D271+D274+D277+D280+D283+D286+D289+D292+D295+D298+D301+D304</f>
        <v>17</v>
      </c>
      <c r="E265" s="256">
        <f t="shared" si="86"/>
        <v>81</v>
      </c>
      <c r="F265" s="256">
        <f t="shared" si="86"/>
        <v>65</v>
      </c>
      <c r="G265" s="256">
        <f t="shared" si="86"/>
        <v>61</v>
      </c>
      <c r="H265" s="256">
        <f t="shared" si="86"/>
        <v>0</v>
      </c>
      <c r="I265" s="256">
        <f t="shared" si="86"/>
        <v>1</v>
      </c>
      <c r="J265" s="257">
        <f t="shared" si="86"/>
        <v>1</v>
      </c>
      <c r="K265" s="256">
        <f t="shared" si="86"/>
        <v>7</v>
      </c>
      <c r="L265" s="188">
        <f t="shared" si="85"/>
        <v>233</v>
      </c>
    </row>
    <row r="266" spans="1:12" ht="16.5" thickBot="1">
      <c r="A266" s="278"/>
      <c r="B266" s="148" t="s">
        <v>219</v>
      </c>
      <c r="C266" s="194">
        <f>SUM(C264:C265)</f>
        <v>4</v>
      </c>
      <c r="D266" s="194">
        <f aca="true" t="shared" si="87" ref="D266:K266">SUM(D264:D265)</f>
        <v>32</v>
      </c>
      <c r="E266" s="194">
        <f t="shared" si="87"/>
        <v>141</v>
      </c>
      <c r="F266" s="194">
        <f t="shared" si="87"/>
        <v>89</v>
      </c>
      <c r="G266" s="194">
        <f t="shared" si="87"/>
        <v>139</v>
      </c>
      <c r="H266" s="194">
        <f t="shared" si="87"/>
        <v>16</v>
      </c>
      <c r="I266" s="194">
        <f t="shared" si="87"/>
        <v>5</v>
      </c>
      <c r="J266" s="195">
        <f t="shared" si="87"/>
        <v>4</v>
      </c>
      <c r="K266" s="194">
        <f t="shared" si="87"/>
        <v>22</v>
      </c>
      <c r="L266" s="196">
        <f t="shared" si="85"/>
        <v>452</v>
      </c>
    </row>
    <row r="267" spans="1:12" ht="13.5" customHeight="1">
      <c r="A267" s="285"/>
      <c r="B267" s="286" t="s">
        <v>215</v>
      </c>
      <c r="C267" s="186"/>
      <c r="D267" s="186"/>
      <c r="E267" s="186"/>
      <c r="F267" s="186"/>
      <c r="G267" s="186"/>
      <c r="H267" s="186"/>
      <c r="I267" s="186"/>
      <c r="J267" s="187"/>
      <c r="K267" s="186"/>
      <c r="L267" s="188">
        <f t="shared" si="85"/>
        <v>0</v>
      </c>
    </row>
    <row r="268" spans="1:12" ht="12" customHeight="1">
      <c r="A268" s="285" t="s">
        <v>265</v>
      </c>
      <c r="B268" s="286" t="s">
        <v>217</v>
      </c>
      <c r="C268" s="186"/>
      <c r="D268" s="186"/>
      <c r="E268" s="186"/>
      <c r="F268" s="186"/>
      <c r="G268" s="186"/>
      <c r="H268" s="186"/>
      <c r="I268" s="186"/>
      <c r="J268" s="187"/>
      <c r="K268" s="186"/>
      <c r="L268" s="188">
        <f t="shared" si="85"/>
        <v>0</v>
      </c>
    </row>
    <row r="269" spans="1:12" ht="18.75" customHeight="1">
      <c r="A269" s="106"/>
      <c r="B269" s="189" t="s">
        <v>219</v>
      </c>
      <c r="C269" s="190">
        <f aca="true" t="shared" si="88" ref="C269:K269">SUM(C267:C268)</f>
        <v>0</v>
      </c>
      <c r="D269" s="190">
        <f t="shared" si="88"/>
        <v>0</v>
      </c>
      <c r="E269" s="190">
        <f t="shared" si="88"/>
        <v>0</v>
      </c>
      <c r="F269" s="190">
        <f t="shared" si="88"/>
        <v>0</v>
      </c>
      <c r="G269" s="190">
        <f t="shared" si="88"/>
        <v>0</v>
      </c>
      <c r="H269" s="190">
        <f t="shared" si="88"/>
        <v>0</v>
      </c>
      <c r="I269" s="190">
        <f t="shared" si="88"/>
        <v>0</v>
      </c>
      <c r="J269" s="191">
        <f t="shared" si="88"/>
        <v>0</v>
      </c>
      <c r="K269" s="190">
        <f t="shared" si="88"/>
        <v>0</v>
      </c>
      <c r="L269" s="192">
        <f t="shared" si="85"/>
        <v>0</v>
      </c>
    </row>
    <row r="270" spans="1:12" ht="15.75">
      <c r="A270" s="285"/>
      <c r="B270" s="286" t="s">
        <v>215</v>
      </c>
      <c r="C270" s="186"/>
      <c r="D270" s="186"/>
      <c r="E270" s="186"/>
      <c r="F270" s="186"/>
      <c r="G270" s="186"/>
      <c r="H270" s="186"/>
      <c r="I270" s="186"/>
      <c r="J270" s="187"/>
      <c r="K270" s="186"/>
      <c r="L270" s="188">
        <f t="shared" si="85"/>
        <v>0</v>
      </c>
    </row>
    <row r="271" spans="1:12" ht="15.75">
      <c r="A271" s="301" t="s">
        <v>33</v>
      </c>
      <c r="B271" s="286" t="s">
        <v>217</v>
      </c>
      <c r="C271" s="186"/>
      <c r="D271" s="186"/>
      <c r="E271" s="186"/>
      <c r="F271" s="186"/>
      <c r="G271" s="186"/>
      <c r="H271" s="186"/>
      <c r="I271" s="186"/>
      <c r="J271" s="187"/>
      <c r="K271" s="186"/>
      <c r="L271" s="188">
        <f t="shared" si="85"/>
        <v>0</v>
      </c>
    </row>
    <row r="272" spans="1:12" ht="15.75">
      <c r="A272" s="106" t="s">
        <v>34</v>
      </c>
      <c r="B272" s="189" t="s">
        <v>219</v>
      </c>
      <c r="C272" s="190">
        <f>SUM(C270:C271)</f>
        <v>0</v>
      </c>
      <c r="D272" s="190">
        <f>SUM(D270:D271)</f>
        <v>0</v>
      </c>
      <c r="E272" s="190">
        <f aca="true" t="shared" si="89" ref="E272:J272">SUM(E270:E271)</f>
        <v>0</v>
      </c>
      <c r="F272" s="190">
        <f t="shared" si="89"/>
        <v>0</v>
      </c>
      <c r="G272" s="190">
        <f t="shared" si="89"/>
        <v>0</v>
      </c>
      <c r="H272" s="190">
        <f t="shared" si="89"/>
        <v>0</v>
      </c>
      <c r="I272" s="190">
        <f t="shared" si="89"/>
        <v>0</v>
      </c>
      <c r="J272" s="191">
        <f t="shared" si="89"/>
        <v>0</v>
      </c>
      <c r="K272" s="190">
        <f>SUM(K270:K271)</f>
        <v>0</v>
      </c>
      <c r="L272" s="192">
        <f>SUM(L270:L271)</f>
        <v>0</v>
      </c>
    </row>
    <row r="273" spans="1:12" ht="15.75">
      <c r="A273" s="285" t="s">
        <v>35</v>
      </c>
      <c r="B273" s="286" t="s">
        <v>215</v>
      </c>
      <c r="C273" s="186"/>
      <c r="D273" s="186"/>
      <c r="E273" s="186"/>
      <c r="F273" s="186"/>
      <c r="G273" s="186">
        <f>1</f>
        <v>1</v>
      </c>
      <c r="H273" s="186"/>
      <c r="I273" s="186"/>
      <c r="J273" s="187"/>
      <c r="K273" s="186"/>
      <c r="L273" s="306">
        <f aca="true" t="shared" si="90" ref="L273:L281">SUM(C273:K273)</f>
        <v>1</v>
      </c>
    </row>
    <row r="274" spans="1:12" ht="15.75">
      <c r="A274" s="285" t="s">
        <v>36</v>
      </c>
      <c r="B274" s="286" t="s">
        <v>217</v>
      </c>
      <c r="C274" s="186"/>
      <c r="D274" s="186"/>
      <c r="E274" s="186">
        <f>1</f>
        <v>1</v>
      </c>
      <c r="F274" s="186"/>
      <c r="G274" s="186"/>
      <c r="H274" s="186"/>
      <c r="I274" s="186"/>
      <c r="J274" s="187"/>
      <c r="K274" s="186"/>
      <c r="L274" s="307">
        <f t="shared" si="90"/>
        <v>1</v>
      </c>
    </row>
    <row r="275" spans="1:12" ht="15.75">
      <c r="A275" s="106" t="s">
        <v>37</v>
      </c>
      <c r="B275" s="189" t="s">
        <v>219</v>
      </c>
      <c r="C275" s="190">
        <f>C273+C274</f>
        <v>0</v>
      </c>
      <c r="D275" s="190">
        <f>D273+D274</f>
        <v>0</v>
      </c>
      <c r="E275" s="190">
        <f>E273+E274</f>
        <v>1</v>
      </c>
      <c r="F275" s="190">
        <f>F273+F274</f>
        <v>0</v>
      </c>
      <c r="G275" s="190">
        <f>SUM(G273:G274)</f>
        <v>1</v>
      </c>
      <c r="H275" s="190">
        <f>SUM(H273:H274)</f>
        <v>0</v>
      </c>
      <c r="I275" s="190">
        <f>SUM(I273:I274)</f>
        <v>0</v>
      </c>
      <c r="J275" s="191">
        <f>SUM(J273:J274)</f>
        <v>0</v>
      </c>
      <c r="K275" s="190">
        <f>SUM(K273:K274)</f>
        <v>0</v>
      </c>
      <c r="L275" s="268">
        <f t="shared" si="90"/>
        <v>2</v>
      </c>
    </row>
    <row r="276" spans="1:12" ht="15.75">
      <c r="A276" s="285" t="s">
        <v>38</v>
      </c>
      <c r="B276" s="286" t="s">
        <v>215</v>
      </c>
      <c r="C276" s="186"/>
      <c r="D276" s="186"/>
      <c r="E276" s="186">
        <f>2+4+3+1</f>
        <v>10</v>
      </c>
      <c r="F276" s="186">
        <f>1+2+1</f>
        <v>4</v>
      </c>
      <c r="G276" s="186">
        <f>2+2+1</f>
        <v>5</v>
      </c>
      <c r="H276" s="186"/>
      <c r="I276" s="186"/>
      <c r="J276" s="187"/>
      <c r="K276" s="186">
        <f>1+2+1</f>
        <v>4</v>
      </c>
      <c r="L276" s="188">
        <f t="shared" si="90"/>
        <v>23</v>
      </c>
    </row>
    <row r="277" spans="1:12" ht="15.75">
      <c r="A277" s="285" t="s">
        <v>39</v>
      </c>
      <c r="B277" s="286" t="s">
        <v>217</v>
      </c>
      <c r="C277" s="186"/>
      <c r="D277" s="186"/>
      <c r="E277" s="186">
        <f>1+3</f>
        <v>4</v>
      </c>
      <c r="F277" s="186">
        <f>2+1+2</f>
        <v>5</v>
      </c>
      <c r="G277" s="186">
        <f>1+1+2+1</f>
        <v>5</v>
      </c>
      <c r="H277" s="186"/>
      <c r="I277" s="186"/>
      <c r="J277" s="187"/>
      <c r="K277" s="186">
        <f>2</f>
        <v>2</v>
      </c>
      <c r="L277" s="188">
        <f t="shared" si="90"/>
        <v>16</v>
      </c>
    </row>
    <row r="278" spans="1:12" ht="15.75">
      <c r="A278" s="106" t="s">
        <v>40</v>
      </c>
      <c r="B278" s="189" t="s">
        <v>219</v>
      </c>
      <c r="C278" s="190">
        <f>SUM(C276:C277)</f>
        <v>0</v>
      </c>
      <c r="D278" s="190">
        <f aca="true" t="shared" si="91" ref="D278:K278">SUM(D276:D277)</f>
        <v>0</v>
      </c>
      <c r="E278" s="190">
        <f t="shared" si="91"/>
        <v>14</v>
      </c>
      <c r="F278" s="190">
        <f t="shared" si="91"/>
        <v>9</v>
      </c>
      <c r="G278" s="190">
        <f t="shared" si="91"/>
        <v>10</v>
      </c>
      <c r="H278" s="190">
        <f t="shared" si="91"/>
        <v>0</v>
      </c>
      <c r="I278" s="190">
        <f t="shared" si="91"/>
        <v>0</v>
      </c>
      <c r="J278" s="191">
        <f t="shared" si="91"/>
        <v>0</v>
      </c>
      <c r="K278" s="190">
        <f t="shared" si="91"/>
        <v>6</v>
      </c>
      <c r="L278" s="192">
        <f t="shared" si="90"/>
        <v>39</v>
      </c>
    </row>
    <row r="279" spans="1:12" ht="15.75">
      <c r="A279" s="285" t="s">
        <v>41</v>
      </c>
      <c r="B279" s="286" t="s">
        <v>215</v>
      </c>
      <c r="C279" s="186"/>
      <c r="D279" s="186"/>
      <c r="E279" s="186"/>
      <c r="F279" s="186"/>
      <c r="G279" s="186">
        <f>2</f>
        <v>2</v>
      </c>
      <c r="H279" s="186"/>
      <c r="I279" s="186"/>
      <c r="J279" s="187"/>
      <c r="K279" s="186"/>
      <c r="L279" s="188">
        <f t="shared" si="90"/>
        <v>2</v>
      </c>
    </row>
    <row r="280" spans="1:12" ht="15.75" customHeight="1">
      <c r="A280" s="285" t="s">
        <v>42</v>
      </c>
      <c r="B280" s="286" t="s">
        <v>217</v>
      </c>
      <c r="C280" s="186"/>
      <c r="D280" s="186"/>
      <c r="E280" s="186">
        <f>1</f>
        <v>1</v>
      </c>
      <c r="F280" s="186">
        <f>1</f>
        <v>1</v>
      </c>
      <c r="G280" s="186"/>
      <c r="H280" s="186"/>
      <c r="I280" s="186"/>
      <c r="J280" s="187"/>
      <c r="K280" s="186"/>
      <c r="L280" s="188">
        <f t="shared" si="90"/>
        <v>2</v>
      </c>
    </row>
    <row r="281" spans="1:12" ht="15.75">
      <c r="A281" s="106"/>
      <c r="B281" s="189" t="s">
        <v>219</v>
      </c>
      <c r="C281" s="190">
        <f>SUM(C279:C280)</f>
        <v>0</v>
      </c>
      <c r="D281" s="190">
        <f>SUM(D279:D280)</f>
        <v>0</v>
      </c>
      <c r="E281" s="190">
        <f aca="true" t="shared" si="92" ref="E281:K281">SUM(E279:E280)</f>
        <v>1</v>
      </c>
      <c r="F281" s="190">
        <f t="shared" si="92"/>
        <v>1</v>
      </c>
      <c r="G281" s="190">
        <f t="shared" si="92"/>
        <v>2</v>
      </c>
      <c r="H281" s="190">
        <f t="shared" si="92"/>
        <v>0</v>
      </c>
      <c r="I281" s="190">
        <f t="shared" si="92"/>
        <v>0</v>
      </c>
      <c r="J281" s="191">
        <f t="shared" si="92"/>
        <v>0</v>
      </c>
      <c r="K281" s="190">
        <f t="shared" si="92"/>
        <v>0</v>
      </c>
      <c r="L281" s="192">
        <f t="shared" si="90"/>
        <v>4</v>
      </c>
    </row>
    <row r="282" spans="1:12" ht="15.75">
      <c r="A282" s="285" t="s">
        <v>196</v>
      </c>
      <c r="B282" s="286" t="s">
        <v>215</v>
      </c>
      <c r="C282" s="186"/>
      <c r="D282" s="186"/>
      <c r="E282" s="186"/>
      <c r="F282" s="186"/>
      <c r="G282" s="186"/>
      <c r="H282" s="186"/>
      <c r="I282" s="186"/>
      <c r="J282" s="187"/>
      <c r="K282" s="186"/>
      <c r="L282" s="188">
        <f>SUM(C282:K282)</f>
        <v>0</v>
      </c>
    </row>
    <row r="283" spans="1:12" ht="15.75">
      <c r="A283" s="285" t="s">
        <v>197</v>
      </c>
      <c r="B283" s="286" t="s">
        <v>217</v>
      </c>
      <c r="C283" s="186"/>
      <c r="D283" s="186"/>
      <c r="E283" s="186"/>
      <c r="F283" s="186"/>
      <c r="G283" s="186"/>
      <c r="H283" s="186"/>
      <c r="I283" s="186"/>
      <c r="J283" s="187"/>
      <c r="K283" s="186"/>
      <c r="L283" s="188">
        <f>SUM(C283:K283)</f>
        <v>0</v>
      </c>
    </row>
    <row r="284" spans="1:12" ht="15.75">
      <c r="A284" s="106" t="s">
        <v>198</v>
      </c>
      <c r="B284" s="308" t="s">
        <v>219</v>
      </c>
      <c r="C284" s="269">
        <f aca="true" t="shared" si="93" ref="C284:L284">SUM(C282:C283)</f>
        <v>0</v>
      </c>
      <c r="D284" s="269">
        <f t="shared" si="93"/>
        <v>0</v>
      </c>
      <c r="E284" s="269">
        <f t="shared" si="93"/>
        <v>0</v>
      </c>
      <c r="F284" s="269">
        <f t="shared" si="93"/>
        <v>0</v>
      </c>
      <c r="G284" s="269">
        <f t="shared" si="93"/>
        <v>0</v>
      </c>
      <c r="H284" s="269">
        <f t="shared" si="93"/>
        <v>0</v>
      </c>
      <c r="I284" s="269">
        <f t="shared" si="93"/>
        <v>0</v>
      </c>
      <c r="J284" s="270">
        <f t="shared" si="93"/>
        <v>0</v>
      </c>
      <c r="K284" s="269">
        <f t="shared" si="93"/>
        <v>0</v>
      </c>
      <c r="L284" s="309">
        <f t="shared" si="93"/>
        <v>0</v>
      </c>
    </row>
    <row r="285" spans="1:12" s="20" customFormat="1" ht="16.5" customHeight="1">
      <c r="A285" s="285" t="s">
        <v>199</v>
      </c>
      <c r="B285" s="310" t="s">
        <v>215</v>
      </c>
      <c r="C285" s="197"/>
      <c r="D285" s="197"/>
      <c r="E285" s="197"/>
      <c r="F285" s="197"/>
      <c r="G285" s="197"/>
      <c r="H285" s="197"/>
      <c r="I285" s="197"/>
      <c r="J285" s="197">
        <v>2</v>
      </c>
      <c r="K285" s="197">
        <f>1+1</f>
        <v>2</v>
      </c>
      <c r="L285" s="311">
        <f>SUM(C285:K285)</f>
        <v>4</v>
      </c>
    </row>
    <row r="286" spans="1:12" s="20" customFormat="1" ht="16.5" customHeight="1">
      <c r="A286" s="285" t="s">
        <v>362</v>
      </c>
      <c r="B286" s="286" t="s">
        <v>217</v>
      </c>
      <c r="C286" s="186"/>
      <c r="D286" s="186"/>
      <c r="E286" s="186">
        <f>1+1</f>
        <v>2</v>
      </c>
      <c r="F286" s="186"/>
      <c r="G286" s="186">
        <f>1</f>
        <v>1</v>
      </c>
      <c r="H286" s="186"/>
      <c r="I286" s="186"/>
      <c r="J286" s="187">
        <v>1</v>
      </c>
      <c r="K286" s="186"/>
      <c r="L286" s="188">
        <f>SUM(C286:K286)</f>
        <v>4</v>
      </c>
    </row>
    <row r="287" spans="1:12" s="20" customFormat="1" ht="16.5" customHeight="1">
      <c r="A287" s="106"/>
      <c r="B287" s="189" t="s">
        <v>219</v>
      </c>
      <c r="C287" s="190">
        <f aca="true" t="shared" si="94" ref="C287:L287">SUM(C285:C286)</f>
        <v>0</v>
      </c>
      <c r="D287" s="190">
        <f t="shared" si="94"/>
        <v>0</v>
      </c>
      <c r="E287" s="190">
        <f t="shared" si="94"/>
        <v>2</v>
      </c>
      <c r="F287" s="190">
        <f t="shared" si="94"/>
        <v>0</v>
      </c>
      <c r="G287" s="190">
        <f t="shared" si="94"/>
        <v>1</v>
      </c>
      <c r="H287" s="190">
        <f t="shared" si="94"/>
        <v>0</v>
      </c>
      <c r="I287" s="190">
        <f t="shared" si="94"/>
        <v>0</v>
      </c>
      <c r="J287" s="191">
        <f t="shared" si="94"/>
        <v>3</v>
      </c>
      <c r="K287" s="190">
        <f t="shared" si="94"/>
        <v>2</v>
      </c>
      <c r="L287" s="192">
        <f t="shared" si="94"/>
        <v>8</v>
      </c>
    </row>
    <row r="288" spans="1:12" s="20" customFormat="1" ht="16.5" customHeight="1">
      <c r="A288" s="198" t="s">
        <v>199</v>
      </c>
      <c r="B288" s="310" t="s">
        <v>215</v>
      </c>
      <c r="C288" s="197"/>
      <c r="D288" s="197"/>
      <c r="E288" s="197"/>
      <c r="F288" s="197"/>
      <c r="G288" s="197"/>
      <c r="H288" s="197"/>
      <c r="I288" s="197"/>
      <c r="J288" s="271"/>
      <c r="K288" s="197"/>
      <c r="L288" s="311">
        <f>SUM(C288:K288)</f>
        <v>0</v>
      </c>
    </row>
    <row r="289" spans="1:12" s="20" customFormat="1" ht="16.5" customHeight="1">
      <c r="A289" s="285" t="s">
        <v>200</v>
      </c>
      <c r="B289" s="286" t="s">
        <v>217</v>
      </c>
      <c r="C289" s="186"/>
      <c r="D289" s="186"/>
      <c r="E289" s="186">
        <f>1</f>
        <v>1</v>
      </c>
      <c r="F289" s="186"/>
      <c r="G289" s="186"/>
      <c r="H289" s="186"/>
      <c r="I289" s="186"/>
      <c r="J289" s="187"/>
      <c r="K289" s="186"/>
      <c r="L289" s="188">
        <f>SUM(C289:K289)</f>
        <v>1</v>
      </c>
    </row>
    <row r="290" spans="1:12" s="20" customFormat="1" ht="16.5" customHeight="1">
      <c r="A290" s="106" t="s">
        <v>201</v>
      </c>
      <c r="B290" s="189" t="s">
        <v>219</v>
      </c>
      <c r="C290" s="190">
        <f aca="true" t="shared" si="95" ref="C290:L290">SUM(C288:C289)</f>
        <v>0</v>
      </c>
      <c r="D290" s="190">
        <f t="shared" si="95"/>
        <v>0</v>
      </c>
      <c r="E290" s="190">
        <f t="shared" si="95"/>
        <v>1</v>
      </c>
      <c r="F290" s="190">
        <f t="shared" si="95"/>
        <v>0</v>
      </c>
      <c r="G290" s="190">
        <f t="shared" si="95"/>
        <v>0</v>
      </c>
      <c r="H290" s="190">
        <f t="shared" si="95"/>
        <v>0</v>
      </c>
      <c r="I290" s="190">
        <f t="shared" si="95"/>
        <v>0</v>
      </c>
      <c r="J290" s="191">
        <f t="shared" si="95"/>
        <v>0</v>
      </c>
      <c r="K290" s="190">
        <f t="shared" si="95"/>
        <v>0</v>
      </c>
      <c r="L290" s="192">
        <f t="shared" si="95"/>
        <v>1</v>
      </c>
    </row>
    <row r="291" spans="1:12" s="20" customFormat="1" ht="16.5" customHeight="1">
      <c r="A291" s="285"/>
      <c r="B291" s="286" t="s">
        <v>215</v>
      </c>
      <c r="C291" s="186"/>
      <c r="D291" s="186"/>
      <c r="E291" s="186">
        <f>1</f>
        <v>1</v>
      </c>
      <c r="F291" s="186">
        <f>2</f>
        <v>2</v>
      </c>
      <c r="G291" s="186">
        <v>5</v>
      </c>
      <c r="H291" s="186"/>
      <c r="I291" s="186"/>
      <c r="J291" s="197">
        <v>1</v>
      </c>
      <c r="K291" s="186"/>
      <c r="L291" s="188">
        <f>SUM(C291:K291)</f>
        <v>9</v>
      </c>
    </row>
    <row r="292" spans="1:12" s="20" customFormat="1" ht="16.5" customHeight="1">
      <c r="A292" s="285" t="s">
        <v>202</v>
      </c>
      <c r="B292" s="286" t="s">
        <v>217</v>
      </c>
      <c r="C292" s="186"/>
      <c r="D292" s="186"/>
      <c r="E292" s="186">
        <f>1+1</f>
        <v>2</v>
      </c>
      <c r="F292" s="186">
        <v>1</v>
      </c>
      <c r="G292" s="186"/>
      <c r="H292" s="186"/>
      <c r="I292" s="186"/>
      <c r="J292" s="187"/>
      <c r="K292" s="186"/>
      <c r="L292" s="188">
        <f>SUM(C292:K292)</f>
        <v>3</v>
      </c>
    </row>
    <row r="293" spans="1:12" s="20" customFormat="1" ht="16.5" customHeight="1">
      <c r="A293" s="106"/>
      <c r="B293" s="189" t="s">
        <v>219</v>
      </c>
      <c r="C293" s="190">
        <f aca="true" t="shared" si="96" ref="C293:L293">SUM(C291:C292)</f>
        <v>0</v>
      </c>
      <c r="D293" s="190">
        <f t="shared" si="96"/>
        <v>0</v>
      </c>
      <c r="E293" s="190">
        <f t="shared" si="96"/>
        <v>3</v>
      </c>
      <c r="F293" s="190">
        <f t="shared" si="96"/>
        <v>3</v>
      </c>
      <c r="G293" s="190">
        <f t="shared" si="96"/>
        <v>5</v>
      </c>
      <c r="H293" s="190">
        <f t="shared" si="96"/>
        <v>0</v>
      </c>
      <c r="I293" s="190">
        <f t="shared" si="96"/>
        <v>0</v>
      </c>
      <c r="J293" s="191">
        <f t="shared" si="96"/>
        <v>1</v>
      </c>
      <c r="K293" s="190">
        <f t="shared" si="96"/>
        <v>0</v>
      </c>
      <c r="L293" s="192">
        <f t="shared" si="96"/>
        <v>12</v>
      </c>
    </row>
    <row r="294" spans="1:12" s="20" customFormat="1" ht="16.5" customHeight="1">
      <c r="A294" s="285"/>
      <c r="B294" s="286" t="s">
        <v>215</v>
      </c>
      <c r="C294" s="186"/>
      <c r="D294" s="186"/>
      <c r="E294" s="186">
        <v>5</v>
      </c>
      <c r="F294" s="186">
        <f>1+1+1+1</f>
        <v>4</v>
      </c>
      <c r="G294" s="186">
        <v>24</v>
      </c>
      <c r="H294" s="186">
        <v>1</v>
      </c>
      <c r="I294" s="186"/>
      <c r="J294" s="186"/>
      <c r="K294" s="186">
        <v>1</v>
      </c>
      <c r="L294" s="188">
        <f>SUM(C294:K294)</f>
        <v>35</v>
      </c>
    </row>
    <row r="295" spans="1:12" s="20" customFormat="1" ht="16.5" customHeight="1">
      <c r="A295" s="285" t="s">
        <v>203</v>
      </c>
      <c r="B295" s="286" t="s">
        <v>217</v>
      </c>
      <c r="C295" s="186"/>
      <c r="D295" s="186"/>
      <c r="E295" s="186">
        <f>1+1+1+1+1+1</f>
        <v>6</v>
      </c>
      <c r="F295" s="186">
        <v>6</v>
      </c>
      <c r="G295" s="186">
        <v>10</v>
      </c>
      <c r="H295" s="186"/>
      <c r="I295" s="186"/>
      <c r="J295" s="187"/>
      <c r="K295" s="186"/>
      <c r="L295" s="188">
        <f>SUM(C295:K295)</f>
        <v>22</v>
      </c>
    </row>
    <row r="296" spans="1:12" s="20" customFormat="1" ht="16.5" customHeight="1">
      <c r="A296" s="106"/>
      <c r="B296" s="189" t="s">
        <v>219</v>
      </c>
      <c r="C296" s="190">
        <f aca="true" t="shared" si="97" ref="C296:L296">SUM(C294:C295)</f>
        <v>0</v>
      </c>
      <c r="D296" s="190">
        <f t="shared" si="97"/>
        <v>0</v>
      </c>
      <c r="E296" s="190">
        <f t="shared" si="97"/>
        <v>11</v>
      </c>
      <c r="F296" s="190">
        <f t="shared" si="97"/>
        <v>10</v>
      </c>
      <c r="G296" s="190">
        <f t="shared" si="97"/>
        <v>34</v>
      </c>
      <c r="H296" s="190">
        <f t="shared" si="97"/>
        <v>1</v>
      </c>
      <c r="I296" s="190">
        <f t="shared" si="97"/>
        <v>0</v>
      </c>
      <c r="J296" s="191">
        <f t="shared" si="97"/>
        <v>0</v>
      </c>
      <c r="K296" s="190">
        <f t="shared" si="97"/>
        <v>1</v>
      </c>
      <c r="L296" s="192">
        <f t="shared" si="97"/>
        <v>57</v>
      </c>
    </row>
    <row r="297" spans="1:12" s="20" customFormat="1" ht="16.5" customHeight="1">
      <c r="A297" s="285"/>
      <c r="B297" s="286" t="s">
        <v>215</v>
      </c>
      <c r="C297" s="186"/>
      <c r="D297" s="186"/>
      <c r="E297" s="186">
        <v>2</v>
      </c>
      <c r="F297" s="186"/>
      <c r="G297" s="186">
        <f>1+1</f>
        <v>2</v>
      </c>
      <c r="H297" s="186">
        <v>9</v>
      </c>
      <c r="I297" s="186"/>
      <c r="J297" s="186"/>
      <c r="K297" s="186">
        <v>1</v>
      </c>
      <c r="L297" s="188">
        <f>SUM(C297:K297)</f>
        <v>14</v>
      </c>
    </row>
    <row r="298" spans="1:12" s="20" customFormat="1" ht="16.5" customHeight="1">
      <c r="A298" s="285" t="s">
        <v>204</v>
      </c>
      <c r="B298" s="286" t="s">
        <v>217</v>
      </c>
      <c r="C298" s="186"/>
      <c r="D298" s="186"/>
      <c r="E298" s="186"/>
      <c r="F298" s="186"/>
      <c r="G298" s="186">
        <v>2</v>
      </c>
      <c r="H298" s="186"/>
      <c r="I298" s="186"/>
      <c r="J298" s="187"/>
      <c r="K298" s="186"/>
      <c r="L298" s="188">
        <f>SUM(C298:K298)</f>
        <v>2</v>
      </c>
    </row>
    <row r="299" spans="1:12" s="20" customFormat="1" ht="16.5" customHeight="1">
      <c r="A299" s="106"/>
      <c r="B299" s="189" t="s">
        <v>219</v>
      </c>
      <c r="C299" s="190">
        <f aca="true" t="shared" si="98" ref="C299:L299">SUM(C297:C298)</f>
        <v>0</v>
      </c>
      <c r="D299" s="190">
        <f t="shared" si="98"/>
        <v>0</v>
      </c>
      <c r="E299" s="190">
        <f t="shared" si="98"/>
        <v>2</v>
      </c>
      <c r="F299" s="190">
        <f t="shared" si="98"/>
        <v>0</v>
      </c>
      <c r="G299" s="190">
        <f t="shared" si="98"/>
        <v>4</v>
      </c>
      <c r="H299" s="190">
        <f t="shared" si="98"/>
        <v>9</v>
      </c>
      <c r="I299" s="190">
        <f t="shared" si="98"/>
        <v>0</v>
      </c>
      <c r="J299" s="191">
        <f t="shared" si="98"/>
        <v>0</v>
      </c>
      <c r="K299" s="190">
        <f t="shared" si="98"/>
        <v>1</v>
      </c>
      <c r="L299" s="192">
        <f t="shared" si="98"/>
        <v>16</v>
      </c>
    </row>
    <row r="300" spans="1:12" s="20" customFormat="1" ht="16.5" customHeight="1">
      <c r="A300" s="285" t="s">
        <v>206</v>
      </c>
      <c r="B300" s="286" t="s">
        <v>215</v>
      </c>
      <c r="C300" s="186"/>
      <c r="D300" s="186"/>
      <c r="E300" s="186">
        <f>1</f>
        <v>1</v>
      </c>
      <c r="F300" s="186"/>
      <c r="G300" s="186"/>
      <c r="H300" s="186"/>
      <c r="I300" s="186"/>
      <c r="J300" s="187"/>
      <c r="K300" s="186"/>
      <c r="L300" s="188">
        <f>SUM(C300:K300)</f>
        <v>1</v>
      </c>
    </row>
    <row r="301" spans="1:12" s="20" customFormat="1" ht="16.5" customHeight="1">
      <c r="A301" s="285" t="s">
        <v>207</v>
      </c>
      <c r="B301" s="286" t="s">
        <v>217</v>
      </c>
      <c r="C301" s="186"/>
      <c r="D301" s="186"/>
      <c r="E301" s="186">
        <f>1</f>
        <v>1</v>
      </c>
      <c r="F301" s="186">
        <f>1+1+1</f>
        <v>3</v>
      </c>
      <c r="G301" s="186"/>
      <c r="H301" s="186"/>
      <c r="I301" s="186"/>
      <c r="J301" s="187"/>
      <c r="K301" s="186"/>
      <c r="L301" s="188">
        <f>SUM(C301:K301)</f>
        <v>4</v>
      </c>
    </row>
    <row r="302" spans="1:12" s="20" customFormat="1" ht="16.5" customHeight="1">
      <c r="A302" s="285" t="s">
        <v>316</v>
      </c>
      <c r="B302" s="189" t="s">
        <v>219</v>
      </c>
      <c r="C302" s="190">
        <f aca="true" t="shared" si="99" ref="C302:L302">SUM(C300:C301)</f>
        <v>0</v>
      </c>
      <c r="D302" s="190">
        <f t="shared" si="99"/>
        <v>0</v>
      </c>
      <c r="E302" s="190">
        <f t="shared" si="99"/>
        <v>2</v>
      </c>
      <c r="F302" s="190">
        <f t="shared" si="99"/>
        <v>3</v>
      </c>
      <c r="G302" s="190">
        <f t="shared" si="99"/>
        <v>0</v>
      </c>
      <c r="H302" s="190">
        <f t="shared" si="99"/>
        <v>0</v>
      </c>
      <c r="I302" s="190">
        <f t="shared" si="99"/>
        <v>0</v>
      </c>
      <c r="J302" s="191">
        <f t="shared" si="99"/>
        <v>0</v>
      </c>
      <c r="K302" s="190">
        <f t="shared" si="99"/>
        <v>0</v>
      </c>
      <c r="L302" s="192">
        <f t="shared" si="99"/>
        <v>5</v>
      </c>
    </row>
    <row r="303" spans="1:12" s="20" customFormat="1" ht="16.5" customHeight="1">
      <c r="A303" s="198"/>
      <c r="B303" s="310" t="s">
        <v>215</v>
      </c>
      <c r="C303" s="197">
        <v>4</v>
      </c>
      <c r="D303" s="186">
        <v>15</v>
      </c>
      <c r="E303" s="197">
        <f>2+2+1+1+1+1+1+1+1+1+1+1+1+1+1+1+1+1+1+1+1+1+1+1+10+5</f>
        <v>41</v>
      </c>
      <c r="F303" s="197">
        <f>1+1+1+1+1+1+8</f>
        <v>14</v>
      </c>
      <c r="G303" s="197">
        <f>1+1+1+1+1+1+1+1+1+1+1+2+26</f>
        <v>39</v>
      </c>
      <c r="H303" s="197">
        <f>5+1</f>
        <v>6</v>
      </c>
      <c r="I303" s="197">
        <f>1+2+1</f>
        <v>4</v>
      </c>
      <c r="J303" s="271"/>
      <c r="K303" s="197">
        <f>1+6</f>
        <v>7</v>
      </c>
      <c r="L303" s="311">
        <f>SUM(C303:K303)</f>
        <v>130</v>
      </c>
    </row>
    <row r="304" spans="1:12" s="20" customFormat="1" ht="16.5" customHeight="1">
      <c r="A304" s="285" t="s">
        <v>360</v>
      </c>
      <c r="B304" s="286" t="s">
        <v>217</v>
      </c>
      <c r="C304" s="186"/>
      <c r="D304" s="186">
        <v>17</v>
      </c>
      <c r="E304" s="186">
        <f>1+1+2+1+1+1+1+1+1+1+1+1+1+1+1+1+1+1+1+1+1+22+18+1</f>
        <v>63</v>
      </c>
      <c r="F304" s="186">
        <f>1+1+1+1+2+1+1+1+1+1+30+8</f>
        <v>49</v>
      </c>
      <c r="G304" s="186">
        <f>2+1+40</f>
        <v>43</v>
      </c>
      <c r="H304" s="186"/>
      <c r="I304" s="186">
        <f>1</f>
        <v>1</v>
      </c>
      <c r="J304" s="187"/>
      <c r="K304" s="186">
        <f>2+3</f>
        <v>5</v>
      </c>
      <c r="L304" s="188">
        <f>SUM(C304:K304)</f>
        <v>178</v>
      </c>
    </row>
    <row r="305" spans="1:12" s="20" customFormat="1" ht="16.5" customHeight="1" thickBot="1">
      <c r="A305" s="193"/>
      <c r="B305" s="148" t="s">
        <v>219</v>
      </c>
      <c r="C305" s="194">
        <f aca="true" t="shared" si="100" ref="C305:L305">SUM(C303:C304)</f>
        <v>4</v>
      </c>
      <c r="D305" s="194">
        <f t="shared" si="100"/>
        <v>32</v>
      </c>
      <c r="E305" s="194">
        <f t="shared" si="100"/>
        <v>104</v>
      </c>
      <c r="F305" s="194">
        <f t="shared" si="100"/>
        <v>63</v>
      </c>
      <c r="G305" s="194">
        <f t="shared" si="100"/>
        <v>82</v>
      </c>
      <c r="H305" s="194">
        <f t="shared" si="100"/>
        <v>6</v>
      </c>
      <c r="I305" s="194">
        <f t="shared" si="100"/>
        <v>5</v>
      </c>
      <c r="J305" s="195">
        <f t="shared" si="100"/>
        <v>0</v>
      </c>
      <c r="K305" s="194">
        <f t="shared" si="100"/>
        <v>12</v>
      </c>
      <c r="L305" s="196">
        <f t="shared" si="100"/>
        <v>308</v>
      </c>
    </row>
    <row r="306" spans="1:12" s="20" customFormat="1" ht="16.5" customHeight="1">
      <c r="A306" s="430"/>
      <c r="B306" s="430"/>
      <c r="C306" s="430"/>
      <c r="D306" s="430"/>
      <c r="E306" s="430"/>
      <c r="F306" s="430"/>
      <c r="G306" s="430"/>
      <c r="H306" s="85"/>
      <c r="I306" s="85"/>
      <c r="J306" s="85"/>
      <c r="K306" s="85"/>
      <c r="L306" s="85"/>
    </row>
    <row r="307" ht="15.75">
      <c r="B307" s="2"/>
    </row>
    <row r="308" spans="1:11" s="6" customFormat="1" ht="23.25" customHeight="1">
      <c r="A308" s="132" t="s">
        <v>43</v>
      </c>
      <c r="B308" s="391" t="s">
        <v>44</v>
      </c>
      <c r="C308" s="392"/>
      <c r="D308" s="392"/>
      <c r="E308" s="392"/>
      <c r="F308" s="392"/>
      <c r="G308" s="392"/>
      <c r="H308" s="392"/>
      <c r="I308" s="392"/>
      <c r="J308" s="392"/>
      <c r="K308" s="393"/>
    </row>
    <row r="309" spans="1:12" ht="21.75" customHeight="1" thickBot="1">
      <c r="A309" s="10"/>
      <c r="B309" s="199" t="s">
        <v>257</v>
      </c>
      <c r="C309" s="10"/>
      <c r="D309" s="10"/>
      <c r="E309" s="10"/>
      <c r="F309" s="10"/>
      <c r="G309" s="10"/>
      <c r="H309" s="10"/>
      <c r="I309" s="10"/>
      <c r="J309" s="12"/>
      <c r="K309" s="10"/>
      <c r="L309" s="10"/>
    </row>
    <row r="310" spans="1:12" ht="15.75" customHeight="1">
      <c r="A310" s="366"/>
      <c r="B310" s="358" t="s">
        <v>213</v>
      </c>
      <c r="C310" s="358" t="s">
        <v>327</v>
      </c>
      <c r="D310" s="358" t="s">
        <v>326</v>
      </c>
      <c r="E310" s="358" t="s">
        <v>323</v>
      </c>
      <c r="F310" s="358" t="s">
        <v>328</v>
      </c>
      <c r="G310" s="358" t="s">
        <v>329</v>
      </c>
      <c r="H310" s="358" t="s">
        <v>212</v>
      </c>
      <c r="I310" s="358" t="s">
        <v>211</v>
      </c>
      <c r="J310" s="358" t="s">
        <v>330</v>
      </c>
      <c r="K310" s="358" t="s">
        <v>315</v>
      </c>
      <c r="L310" s="385" t="s">
        <v>266</v>
      </c>
    </row>
    <row r="311" spans="1:12" ht="35.25" customHeight="1" thickBot="1">
      <c r="A311" s="367"/>
      <c r="B311" s="359"/>
      <c r="C311" s="359"/>
      <c r="D311" s="359"/>
      <c r="E311" s="359"/>
      <c r="F311" s="359"/>
      <c r="G311" s="359"/>
      <c r="H311" s="359"/>
      <c r="I311" s="359"/>
      <c r="J311" s="359"/>
      <c r="K311" s="359"/>
      <c r="L311" s="386"/>
    </row>
    <row r="312" spans="1:12" ht="15.75">
      <c r="A312" s="277"/>
      <c r="B312" s="282" t="s">
        <v>215</v>
      </c>
      <c r="C312" s="256">
        <f>C315+C318+C321+C324+C327</f>
        <v>0</v>
      </c>
      <c r="D312" s="256">
        <f aca="true" t="shared" si="101" ref="D312:K312">D315+D318+D321+D324+D327</f>
        <v>0</v>
      </c>
      <c r="E312" s="256">
        <f t="shared" si="101"/>
        <v>0</v>
      </c>
      <c r="F312" s="256">
        <f t="shared" si="101"/>
        <v>0</v>
      </c>
      <c r="G312" s="256">
        <f t="shared" si="101"/>
        <v>0</v>
      </c>
      <c r="H312" s="256">
        <f t="shared" si="101"/>
        <v>0</v>
      </c>
      <c r="I312" s="256">
        <f t="shared" si="101"/>
        <v>0</v>
      </c>
      <c r="J312" s="257">
        <f t="shared" si="101"/>
        <v>0</v>
      </c>
      <c r="K312" s="256">
        <f t="shared" si="101"/>
        <v>0</v>
      </c>
      <c r="L312" s="188">
        <f>SUM(C312:K312)</f>
        <v>0</v>
      </c>
    </row>
    <row r="313" spans="1:12" ht="15.75">
      <c r="A313" s="277" t="s">
        <v>214</v>
      </c>
      <c r="B313" s="282" t="s">
        <v>217</v>
      </c>
      <c r="C313" s="256">
        <f>C316+C319+C322+C325+C328</f>
        <v>0</v>
      </c>
      <c r="D313" s="256">
        <f aca="true" t="shared" si="102" ref="D313:K313">D316+D319+D322+D325+D328</f>
        <v>0</v>
      </c>
      <c r="E313" s="256">
        <f t="shared" si="102"/>
        <v>0</v>
      </c>
      <c r="F313" s="256">
        <f t="shared" si="102"/>
        <v>0</v>
      </c>
      <c r="G313" s="256">
        <f t="shared" si="102"/>
        <v>0</v>
      </c>
      <c r="H313" s="256">
        <f t="shared" si="102"/>
        <v>0</v>
      </c>
      <c r="I313" s="256">
        <f t="shared" si="102"/>
        <v>0</v>
      </c>
      <c r="J313" s="257">
        <f t="shared" si="102"/>
        <v>0</v>
      </c>
      <c r="K313" s="256">
        <f t="shared" si="102"/>
        <v>0</v>
      </c>
      <c r="L313" s="188">
        <f>SUM(C313:K313)</f>
        <v>0</v>
      </c>
    </row>
    <row r="314" spans="1:12" ht="16.5" thickBot="1">
      <c r="A314" s="278"/>
      <c r="B314" s="148" t="s">
        <v>219</v>
      </c>
      <c r="C314" s="194">
        <f>SUM(C312:C313)</f>
        <v>0</v>
      </c>
      <c r="D314" s="194">
        <f aca="true" t="shared" si="103" ref="D314:K314">SUM(D312:D313)</f>
        <v>0</v>
      </c>
      <c r="E314" s="194">
        <f t="shared" si="103"/>
        <v>0</v>
      </c>
      <c r="F314" s="194">
        <f t="shared" si="103"/>
        <v>0</v>
      </c>
      <c r="G314" s="194">
        <f t="shared" si="103"/>
        <v>0</v>
      </c>
      <c r="H314" s="194">
        <f t="shared" si="103"/>
        <v>0</v>
      </c>
      <c r="I314" s="194">
        <f t="shared" si="103"/>
        <v>0</v>
      </c>
      <c r="J314" s="195">
        <f t="shared" si="103"/>
        <v>0</v>
      </c>
      <c r="K314" s="194">
        <f t="shared" si="103"/>
        <v>0</v>
      </c>
      <c r="L314" s="196">
        <f>SUM(L312:L313)</f>
        <v>0</v>
      </c>
    </row>
    <row r="315" spans="1:12" ht="15.75">
      <c r="A315" s="285" t="s">
        <v>45</v>
      </c>
      <c r="B315" s="286" t="s">
        <v>215</v>
      </c>
      <c r="C315" s="186"/>
      <c r="D315" s="186"/>
      <c r="E315" s="186"/>
      <c r="F315" s="186"/>
      <c r="G315" s="186"/>
      <c r="H315" s="186"/>
      <c r="I315" s="186"/>
      <c r="J315" s="187"/>
      <c r="K315" s="186"/>
      <c r="L315" s="188">
        <f>SUM(C315:K315)</f>
        <v>0</v>
      </c>
    </row>
    <row r="316" spans="1:12" ht="15.75">
      <c r="A316" s="285" t="s">
        <v>46</v>
      </c>
      <c r="B316" s="286" t="s">
        <v>217</v>
      </c>
      <c r="C316" s="186"/>
      <c r="D316" s="186"/>
      <c r="E316" s="186"/>
      <c r="F316" s="186"/>
      <c r="G316" s="186"/>
      <c r="H316" s="186"/>
      <c r="I316" s="186"/>
      <c r="J316" s="187"/>
      <c r="K316" s="186"/>
      <c r="L316" s="188">
        <f>SUM(C316:K316)</f>
        <v>0</v>
      </c>
    </row>
    <row r="317" spans="1:12" ht="18.75" customHeight="1">
      <c r="A317" s="106" t="s">
        <v>47</v>
      </c>
      <c r="B317" s="189" t="s">
        <v>219</v>
      </c>
      <c r="C317" s="190">
        <f>SUM(C315:C316)</f>
        <v>0</v>
      </c>
      <c r="D317" s="190">
        <f aca="true" t="shared" si="104" ref="D317:K317">SUM(D315:D316)</f>
        <v>0</v>
      </c>
      <c r="E317" s="190">
        <f t="shared" si="104"/>
        <v>0</v>
      </c>
      <c r="F317" s="190">
        <f t="shared" si="104"/>
        <v>0</v>
      </c>
      <c r="G317" s="190">
        <f t="shared" si="104"/>
        <v>0</v>
      </c>
      <c r="H317" s="190">
        <f t="shared" si="104"/>
        <v>0</v>
      </c>
      <c r="I317" s="190">
        <f t="shared" si="104"/>
        <v>0</v>
      </c>
      <c r="J317" s="191">
        <v>0</v>
      </c>
      <c r="K317" s="190">
        <f t="shared" si="104"/>
        <v>0</v>
      </c>
      <c r="L317" s="192">
        <v>0</v>
      </c>
    </row>
    <row r="318" spans="1:12" ht="15.75">
      <c r="A318" s="285" t="s">
        <v>49</v>
      </c>
      <c r="B318" s="286" t="s">
        <v>215</v>
      </c>
      <c r="C318" s="186"/>
      <c r="D318" s="186"/>
      <c r="E318" s="186"/>
      <c r="F318" s="186"/>
      <c r="G318" s="186"/>
      <c r="H318" s="186"/>
      <c r="I318" s="186"/>
      <c r="J318" s="187"/>
      <c r="K318" s="186"/>
      <c r="L318" s="188">
        <v>0</v>
      </c>
    </row>
    <row r="319" spans="1:12" ht="15.75">
      <c r="A319" s="301" t="s">
        <v>48</v>
      </c>
      <c r="B319" s="286" t="s">
        <v>217</v>
      </c>
      <c r="C319" s="186"/>
      <c r="D319" s="186"/>
      <c r="E319" s="186"/>
      <c r="F319" s="186"/>
      <c r="G319" s="186"/>
      <c r="H319" s="186"/>
      <c r="I319" s="186"/>
      <c r="J319" s="187"/>
      <c r="K319" s="186"/>
      <c r="L319" s="188">
        <f>SUM(C319:K319)</f>
        <v>0</v>
      </c>
    </row>
    <row r="320" spans="1:12" ht="16.5" customHeight="1">
      <c r="A320" s="106" t="s">
        <v>20</v>
      </c>
      <c r="B320" s="189" t="s">
        <v>219</v>
      </c>
      <c r="C320" s="190">
        <f>SUM(C318:C319)</f>
        <v>0</v>
      </c>
      <c r="D320" s="190">
        <f aca="true" t="shared" si="105" ref="D320:K320">SUM(D318:D319)</f>
        <v>0</v>
      </c>
      <c r="E320" s="190">
        <f t="shared" si="105"/>
        <v>0</v>
      </c>
      <c r="F320" s="190">
        <f t="shared" si="105"/>
        <v>0</v>
      </c>
      <c r="G320" s="190">
        <f t="shared" si="105"/>
        <v>0</v>
      </c>
      <c r="H320" s="190">
        <f t="shared" si="105"/>
        <v>0</v>
      </c>
      <c r="I320" s="190">
        <f t="shared" si="105"/>
        <v>0</v>
      </c>
      <c r="J320" s="191">
        <f t="shared" si="105"/>
        <v>0</v>
      </c>
      <c r="K320" s="190">
        <f t="shared" si="105"/>
        <v>0</v>
      </c>
      <c r="L320" s="192">
        <v>0</v>
      </c>
    </row>
    <row r="321" spans="1:12" ht="15.75">
      <c r="A321" s="285" t="s">
        <v>50</v>
      </c>
      <c r="B321" s="286" t="s">
        <v>215</v>
      </c>
      <c r="C321" s="186"/>
      <c r="D321" s="186"/>
      <c r="E321" s="186"/>
      <c r="F321" s="186"/>
      <c r="G321" s="186"/>
      <c r="H321" s="186"/>
      <c r="I321" s="186"/>
      <c r="J321" s="187"/>
      <c r="K321" s="186"/>
      <c r="L321" s="188">
        <f>SUM(C321:K321)</f>
        <v>0</v>
      </c>
    </row>
    <row r="322" spans="1:12" ht="15.75">
      <c r="A322" s="285" t="s">
        <v>51</v>
      </c>
      <c r="B322" s="286" t="s">
        <v>217</v>
      </c>
      <c r="C322" s="186"/>
      <c r="D322" s="186"/>
      <c r="E322" s="186"/>
      <c r="F322" s="186"/>
      <c r="G322" s="186"/>
      <c r="H322" s="186"/>
      <c r="I322" s="186"/>
      <c r="J322" s="187"/>
      <c r="K322" s="186"/>
      <c r="L322" s="188">
        <f>SUM(C322:K322)</f>
        <v>0</v>
      </c>
    </row>
    <row r="323" spans="1:12" ht="20.25" customHeight="1">
      <c r="A323" s="106" t="s">
        <v>52</v>
      </c>
      <c r="B323" s="189" t="s">
        <v>219</v>
      </c>
      <c r="C323" s="190">
        <f>SUM(C321:C322)</f>
        <v>0</v>
      </c>
      <c r="D323" s="190">
        <f aca="true" t="shared" si="106" ref="D323:K323">SUM(D321:D322)</f>
        <v>0</v>
      </c>
      <c r="E323" s="190">
        <f t="shared" si="106"/>
        <v>0</v>
      </c>
      <c r="F323" s="190">
        <f t="shared" si="106"/>
        <v>0</v>
      </c>
      <c r="G323" s="190">
        <f t="shared" si="106"/>
        <v>0</v>
      </c>
      <c r="H323" s="190">
        <f t="shared" si="106"/>
        <v>0</v>
      </c>
      <c r="I323" s="190">
        <f t="shared" si="106"/>
        <v>0</v>
      </c>
      <c r="J323" s="191">
        <f t="shared" si="106"/>
        <v>0</v>
      </c>
      <c r="K323" s="190">
        <f t="shared" si="106"/>
        <v>0</v>
      </c>
      <c r="L323" s="192">
        <f>SUM(L321:L322)</f>
        <v>0</v>
      </c>
    </row>
    <row r="324" spans="1:12" ht="15.75">
      <c r="A324" s="285" t="s">
        <v>53</v>
      </c>
      <c r="B324" s="286" t="s">
        <v>215</v>
      </c>
      <c r="C324" s="186"/>
      <c r="D324" s="186"/>
      <c r="E324" s="186"/>
      <c r="F324" s="186"/>
      <c r="G324" s="186"/>
      <c r="H324" s="186"/>
      <c r="I324" s="186"/>
      <c r="J324" s="187"/>
      <c r="K324" s="186"/>
      <c r="L324" s="188">
        <v>0</v>
      </c>
    </row>
    <row r="325" spans="1:12" ht="15.75">
      <c r="A325" s="285" t="s">
        <v>47</v>
      </c>
      <c r="B325" s="286" t="s">
        <v>217</v>
      </c>
      <c r="C325" s="186"/>
      <c r="D325" s="186"/>
      <c r="E325" s="186"/>
      <c r="F325" s="186"/>
      <c r="G325" s="186"/>
      <c r="H325" s="186"/>
      <c r="I325" s="186"/>
      <c r="J325" s="187"/>
      <c r="K325" s="186"/>
      <c r="L325" s="188">
        <v>0</v>
      </c>
    </row>
    <row r="326" spans="1:12" ht="21" customHeight="1">
      <c r="A326" s="106" t="s">
        <v>54</v>
      </c>
      <c r="B326" s="189" t="s">
        <v>219</v>
      </c>
      <c r="C326" s="190">
        <f>SUM(C324:C325)</f>
        <v>0</v>
      </c>
      <c r="D326" s="190">
        <f aca="true" t="shared" si="107" ref="D326:K326">SUM(D324:D325)</f>
        <v>0</v>
      </c>
      <c r="E326" s="190">
        <f t="shared" si="107"/>
        <v>0</v>
      </c>
      <c r="F326" s="190">
        <f t="shared" si="107"/>
        <v>0</v>
      </c>
      <c r="G326" s="190">
        <f t="shared" si="107"/>
        <v>0</v>
      </c>
      <c r="H326" s="190">
        <f t="shared" si="107"/>
        <v>0</v>
      </c>
      <c r="I326" s="190">
        <f t="shared" si="107"/>
        <v>0</v>
      </c>
      <c r="J326" s="191">
        <f t="shared" si="107"/>
        <v>0</v>
      </c>
      <c r="K326" s="190">
        <f t="shared" si="107"/>
        <v>0</v>
      </c>
      <c r="L326" s="192">
        <v>0</v>
      </c>
    </row>
    <row r="327" spans="1:12" ht="15.75">
      <c r="A327" s="285" t="s">
        <v>19</v>
      </c>
      <c r="B327" s="286" t="s">
        <v>215</v>
      </c>
      <c r="C327" s="186"/>
      <c r="D327" s="186"/>
      <c r="E327" s="186"/>
      <c r="F327" s="186"/>
      <c r="G327" s="186"/>
      <c r="H327" s="186"/>
      <c r="I327" s="186"/>
      <c r="J327" s="187"/>
      <c r="K327" s="186"/>
      <c r="L327" s="188">
        <v>0</v>
      </c>
    </row>
    <row r="328" spans="1:12" ht="15.75">
      <c r="A328" s="285" t="s">
        <v>55</v>
      </c>
      <c r="B328" s="286" t="s">
        <v>217</v>
      </c>
      <c r="C328" s="186"/>
      <c r="D328" s="186"/>
      <c r="E328" s="186"/>
      <c r="F328" s="186"/>
      <c r="G328" s="186"/>
      <c r="H328" s="186"/>
      <c r="I328" s="186"/>
      <c r="J328" s="187"/>
      <c r="K328" s="186"/>
      <c r="L328" s="188">
        <v>0</v>
      </c>
    </row>
    <row r="329" spans="1:12" ht="19.5" customHeight="1">
      <c r="A329" s="106" t="s">
        <v>56</v>
      </c>
      <c r="B329" s="189" t="s">
        <v>219</v>
      </c>
      <c r="C329" s="190">
        <f>SUM(C327:C328)</f>
        <v>0</v>
      </c>
      <c r="D329" s="190">
        <f aca="true" t="shared" si="108" ref="D329:K329">SUM(D327:D328)</f>
        <v>0</v>
      </c>
      <c r="E329" s="190">
        <f t="shared" si="108"/>
        <v>0</v>
      </c>
      <c r="F329" s="190">
        <f t="shared" si="108"/>
        <v>0</v>
      </c>
      <c r="G329" s="190">
        <f t="shared" si="108"/>
        <v>0</v>
      </c>
      <c r="H329" s="190">
        <f t="shared" si="108"/>
        <v>0</v>
      </c>
      <c r="I329" s="190">
        <f t="shared" si="108"/>
        <v>0</v>
      </c>
      <c r="J329" s="191">
        <f t="shared" si="108"/>
        <v>0</v>
      </c>
      <c r="K329" s="190">
        <f t="shared" si="108"/>
        <v>0</v>
      </c>
      <c r="L329" s="192">
        <v>0</v>
      </c>
    </row>
    <row r="330" spans="2:11" ht="14.25" customHeight="1">
      <c r="B330" s="2"/>
      <c r="C330" s="2"/>
      <c r="D330" s="2"/>
      <c r="E330" s="2"/>
      <c r="F330" s="2"/>
      <c r="G330" s="2"/>
      <c r="H330" s="2"/>
      <c r="I330" s="2"/>
      <c r="J330" s="16"/>
      <c r="K330" s="2"/>
    </row>
    <row r="331" spans="1:12" ht="15.75">
      <c r="A331" s="22" t="s">
        <v>6</v>
      </c>
      <c r="B331" s="22"/>
      <c r="D331" s="22"/>
      <c r="E331" s="22"/>
      <c r="F331" s="22"/>
      <c r="G331" s="23"/>
      <c r="H331" s="23"/>
      <c r="I331" s="23"/>
      <c r="J331" s="24"/>
      <c r="K331" s="23"/>
      <c r="L331" s="25"/>
    </row>
    <row r="332" spans="1:10" s="6" customFormat="1" ht="26.25" customHeight="1">
      <c r="A332" s="132" t="s">
        <v>57</v>
      </c>
      <c r="B332" s="420" t="s">
        <v>58</v>
      </c>
      <c r="C332" s="421"/>
      <c r="D332" s="421"/>
      <c r="E332" s="421"/>
      <c r="F332" s="421"/>
      <c r="G332" s="421"/>
      <c r="H332" s="422"/>
      <c r="J332" s="5"/>
    </row>
    <row r="333" spans="1:12" ht="26.25" customHeight="1" thickBot="1">
      <c r="A333" s="10"/>
      <c r="B333" s="199" t="s">
        <v>257</v>
      </c>
      <c r="C333" s="10"/>
      <c r="D333" s="112"/>
      <c r="E333" s="10"/>
      <c r="F333" s="10"/>
      <c r="G333" s="10"/>
      <c r="H333" s="10"/>
      <c r="I333" s="10"/>
      <c r="J333" s="12"/>
      <c r="K333" s="10"/>
      <c r="L333" s="10"/>
    </row>
    <row r="334" spans="1:12" ht="12.75" customHeight="1">
      <c r="A334" s="366" t="s">
        <v>264</v>
      </c>
      <c r="B334" s="358" t="s">
        <v>213</v>
      </c>
      <c r="C334" s="358" t="s">
        <v>327</v>
      </c>
      <c r="D334" s="358" t="s">
        <v>326</v>
      </c>
      <c r="E334" s="358" t="s">
        <v>323</v>
      </c>
      <c r="F334" s="358" t="s">
        <v>328</v>
      </c>
      <c r="G334" s="358" t="s">
        <v>329</v>
      </c>
      <c r="H334" s="358" t="s">
        <v>212</v>
      </c>
      <c r="I334" s="358" t="s">
        <v>211</v>
      </c>
      <c r="J334" s="358" t="s">
        <v>330</v>
      </c>
      <c r="K334" s="358" t="s">
        <v>315</v>
      </c>
      <c r="L334" s="385" t="s">
        <v>266</v>
      </c>
    </row>
    <row r="335" spans="1:12" ht="42.75" customHeight="1" thickBot="1">
      <c r="A335" s="367" t="s">
        <v>267</v>
      </c>
      <c r="B335" s="359"/>
      <c r="C335" s="359"/>
      <c r="D335" s="359"/>
      <c r="E335" s="359"/>
      <c r="F335" s="359"/>
      <c r="G335" s="359"/>
      <c r="H335" s="359"/>
      <c r="I335" s="359"/>
      <c r="J335" s="359"/>
      <c r="K335" s="359"/>
      <c r="L335" s="386"/>
    </row>
    <row r="336" spans="1:12" ht="15.75">
      <c r="A336" s="55" t="s">
        <v>214</v>
      </c>
      <c r="B336" s="78" t="s">
        <v>215</v>
      </c>
      <c r="C336" s="44">
        <f aca="true" t="shared" si="109" ref="C336:D338">C339+C342+C348+C351+C354</f>
        <v>0</v>
      </c>
      <c r="D336" s="44">
        <f t="shared" si="109"/>
        <v>0</v>
      </c>
      <c r="E336" s="44">
        <f>E339+E342+E348+E351+E354+E345</f>
        <v>13</v>
      </c>
      <c r="F336" s="44">
        <f aca="true" t="shared" si="110" ref="F336:K336">F339+F342+F348+F351+F354+F345</f>
        <v>2</v>
      </c>
      <c r="G336" s="44">
        <f t="shared" si="110"/>
        <v>0</v>
      </c>
      <c r="H336" s="44">
        <f t="shared" si="110"/>
        <v>0</v>
      </c>
      <c r="I336" s="44">
        <f t="shared" si="110"/>
        <v>0</v>
      </c>
      <c r="J336" s="44">
        <f t="shared" si="110"/>
        <v>0</v>
      </c>
      <c r="K336" s="44">
        <f t="shared" si="110"/>
        <v>0</v>
      </c>
      <c r="L336" s="72">
        <f>SUM(C336:K336)</f>
        <v>15</v>
      </c>
    </row>
    <row r="337" spans="1:12" ht="15.75">
      <c r="A337" s="55" t="s">
        <v>216</v>
      </c>
      <c r="B337" s="78" t="s">
        <v>217</v>
      </c>
      <c r="C337" s="44">
        <f t="shared" si="109"/>
        <v>0</v>
      </c>
      <c r="D337" s="44">
        <f t="shared" si="109"/>
        <v>0</v>
      </c>
      <c r="E337" s="44">
        <f>E340+E343+E349+E352+E355+E346</f>
        <v>19</v>
      </c>
      <c r="F337" s="44">
        <f aca="true" t="shared" si="111" ref="F337:K337">F340+F343+F349+F352+F355+F346</f>
        <v>2</v>
      </c>
      <c r="G337" s="44">
        <f t="shared" si="111"/>
        <v>0</v>
      </c>
      <c r="H337" s="44">
        <f t="shared" si="111"/>
        <v>0</v>
      </c>
      <c r="I337" s="44">
        <f t="shared" si="111"/>
        <v>0</v>
      </c>
      <c r="J337" s="44">
        <f t="shared" si="111"/>
        <v>0</v>
      </c>
      <c r="K337" s="44">
        <f t="shared" si="111"/>
        <v>0</v>
      </c>
      <c r="L337" s="72">
        <f>SUM(C337:K337)</f>
        <v>21</v>
      </c>
    </row>
    <row r="338" spans="1:12" ht="16.5" thickBot="1">
      <c r="A338" s="56" t="s">
        <v>218</v>
      </c>
      <c r="B338" s="77" t="s">
        <v>219</v>
      </c>
      <c r="C338" s="46">
        <f t="shared" si="109"/>
        <v>0</v>
      </c>
      <c r="D338" s="46">
        <f t="shared" si="109"/>
        <v>0</v>
      </c>
      <c r="E338" s="46">
        <f>E341+E344+E350+E353+E356+E347</f>
        <v>32</v>
      </c>
      <c r="F338" s="46">
        <f aca="true" t="shared" si="112" ref="F338:L338">F341+F344+F350+F353+F356+F347</f>
        <v>4</v>
      </c>
      <c r="G338" s="46">
        <f t="shared" si="112"/>
        <v>0</v>
      </c>
      <c r="H338" s="46">
        <f t="shared" si="112"/>
        <v>0</v>
      </c>
      <c r="I338" s="46">
        <f t="shared" si="112"/>
        <v>0</v>
      </c>
      <c r="J338" s="46">
        <f t="shared" si="112"/>
        <v>0</v>
      </c>
      <c r="K338" s="46">
        <f t="shared" si="112"/>
        <v>0</v>
      </c>
      <c r="L338" s="75">
        <f t="shared" si="112"/>
        <v>36</v>
      </c>
    </row>
    <row r="339" spans="1:12" ht="15" customHeight="1">
      <c r="A339" s="79" t="s">
        <v>60</v>
      </c>
      <c r="B339" s="80" t="s">
        <v>215</v>
      </c>
      <c r="C339" s="50"/>
      <c r="D339" s="50"/>
      <c r="E339" s="50"/>
      <c r="F339" s="50"/>
      <c r="G339" s="50"/>
      <c r="H339" s="50"/>
      <c r="I339" s="50"/>
      <c r="J339" s="51"/>
      <c r="K339" s="50"/>
      <c r="L339" s="72">
        <f>SUM(C339:K339)</f>
        <v>0</v>
      </c>
    </row>
    <row r="340" spans="1:12" ht="15.75">
      <c r="A340" s="79" t="s">
        <v>59</v>
      </c>
      <c r="B340" s="80" t="s">
        <v>217</v>
      </c>
      <c r="C340" s="50"/>
      <c r="D340" s="50"/>
      <c r="E340" s="50"/>
      <c r="F340" s="50"/>
      <c r="G340" s="50"/>
      <c r="H340" s="50"/>
      <c r="I340" s="50"/>
      <c r="J340" s="51"/>
      <c r="K340" s="50"/>
      <c r="L340" s="72">
        <f>SUM(C340:K340)</f>
        <v>0</v>
      </c>
    </row>
    <row r="341" spans="1:12" ht="15" customHeight="1">
      <c r="A341" s="58" t="s">
        <v>61</v>
      </c>
      <c r="B341" s="74" t="s">
        <v>219</v>
      </c>
      <c r="C341" s="52">
        <v>0</v>
      </c>
      <c r="D341" s="52">
        <f>SUM(D339:D340)</f>
        <v>0</v>
      </c>
      <c r="E341" s="52">
        <f>SUM(E339:E340)</f>
        <v>0</v>
      </c>
      <c r="F341" s="52">
        <f aca="true" t="shared" si="113" ref="F341:K341">SUM(F339:F340)</f>
        <v>0</v>
      </c>
      <c r="G341" s="52">
        <f t="shared" si="113"/>
        <v>0</v>
      </c>
      <c r="H341" s="52">
        <f t="shared" si="113"/>
        <v>0</v>
      </c>
      <c r="I341" s="52">
        <f t="shared" si="113"/>
        <v>0</v>
      </c>
      <c r="J341" s="53">
        <f t="shared" si="113"/>
        <v>0</v>
      </c>
      <c r="K341" s="52">
        <f t="shared" si="113"/>
        <v>0</v>
      </c>
      <c r="L341" s="75">
        <f>SUM(L339:L340)</f>
        <v>0</v>
      </c>
    </row>
    <row r="342" spans="1:12" ht="15.75">
      <c r="A342" s="79" t="s">
        <v>19</v>
      </c>
      <c r="B342" s="80" t="s">
        <v>215</v>
      </c>
      <c r="C342" s="50"/>
      <c r="D342" s="50"/>
      <c r="E342" s="50">
        <v>10</v>
      </c>
      <c r="F342" s="50">
        <v>2</v>
      </c>
      <c r="G342" s="50"/>
      <c r="H342" s="50"/>
      <c r="I342" s="50"/>
      <c r="J342" s="51"/>
      <c r="K342" s="50"/>
      <c r="L342" s="72">
        <f aca="true" t="shared" si="114" ref="L342:L349">SUM(C342:K342)</f>
        <v>12</v>
      </c>
    </row>
    <row r="343" spans="1:12" ht="15.75">
      <c r="A343" s="79" t="s">
        <v>20</v>
      </c>
      <c r="B343" s="80" t="s">
        <v>217</v>
      </c>
      <c r="C343" s="50"/>
      <c r="D343" s="50"/>
      <c r="E343" s="50">
        <f>1+1+2+2+3+2+2</f>
        <v>13</v>
      </c>
      <c r="F343" s="50">
        <v>1</v>
      </c>
      <c r="G343" s="50"/>
      <c r="H343" s="50"/>
      <c r="I343" s="50"/>
      <c r="J343" s="51"/>
      <c r="K343" s="50"/>
      <c r="L343" s="72">
        <f t="shared" si="114"/>
        <v>14</v>
      </c>
    </row>
    <row r="344" spans="1:12" ht="15.75">
      <c r="A344" s="58"/>
      <c r="B344" s="74" t="s">
        <v>219</v>
      </c>
      <c r="C344" s="52">
        <f>C342+C343</f>
        <v>0</v>
      </c>
      <c r="D344" s="52">
        <f aca="true" t="shared" si="115" ref="D344:K344">D342+D343</f>
        <v>0</v>
      </c>
      <c r="E344" s="52">
        <f t="shared" si="115"/>
        <v>23</v>
      </c>
      <c r="F344" s="52">
        <f t="shared" si="115"/>
        <v>3</v>
      </c>
      <c r="G344" s="52">
        <f t="shared" si="115"/>
        <v>0</v>
      </c>
      <c r="H344" s="52">
        <f t="shared" si="115"/>
        <v>0</v>
      </c>
      <c r="I344" s="52">
        <f t="shared" si="115"/>
        <v>0</v>
      </c>
      <c r="J344" s="53">
        <f t="shared" si="115"/>
        <v>0</v>
      </c>
      <c r="K344" s="52">
        <f t="shared" si="115"/>
        <v>0</v>
      </c>
      <c r="L344" s="75">
        <f t="shared" si="114"/>
        <v>26</v>
      </c>
    </row>
    <row r="345" spans="1:12" ht="15.75">
      <c r="A345" s="79" t="s">
        <v>62</v>
      </c>
      <c r="B345" s="80" t="s">
        <v>215</v>
      </c>
      <c r="C345" s="50"/>
      <c r="D345" s="50"/>
      <c r="E345" s="50">
        <v>3</v>
      </c>
      <c r="F345" s="50"/>
      <c r="G345" s="50"/>
      <c r="H345" s="50"/>
      <c r="I345" s="50"/>
      <c r="J345" s="51"/>
      <c r="K345" s="50"/>
      <c r="L345" s="72">
        <f t="shared" si="114"/>
        <v>3</v>
      </c>
    </row>
    <row r="346" spans="1:12" ht="15.75">
      <c r="A346" s="79" t="s">
        <v>63</v>
      </c>
      <c r="B346" s="80" t="s">
        <v>217</v>
      </c>
      <c r="C346" s="50"/>
      <c r="D346" s="50"/>
      <c r="E346" s="50">
        <v>6</v>
      </c>
      <c r="F346" s="50">
        <v>1</v>
      </c>
      <c r="G346" s="50"/>
      <c r="H346" s="50"/>
      <c r="I346" s="50"/>
      <c r="J346" s="51"/>
      <c r="K346" s="50"/>
      <c r="L346" s="72">
        <f t="shared" si="114"/>
        <v>7</v>
      </c>
    </row>
    <row r="347" spans="1:12" ht="15.75">
      <c r="A347" s="58" t="s">
        <v>64</v>
      </c>
      <c r="B347" s="74" t="s">
        <v>219</v>
      </c>
      <c r="C347" s="52">
        <f aca="true" t="shared" si="116" ref="C347:K347">C345+C346</f>
        <v>0</v>
      </c>
      <c r="D347" s="52">
        <f t="shared" si="116"/>
        <v>0</v>
      </c>
      <c r="E347" s="52">
        <f t="shared" si="116"/>
        <v>9</v>
      </c>
      <c r="F347" s="52">
        <f t="shared" si="116"/>
        <v>1</v>
      </c>
      <c r="G347" s="52">
        <f t="shared" si="116"/>
        <v>0</v>
      </c>
      <c r="H347" s="52">
        <f t="shared" si="116"/>
        <v>0</v>
      </c>
      <c r="I347" s="52">
        <f t="shared" si="116"/>
        <v>0</v>
      </c>
      <c r="J347" s="53">
        <f t="shared" si="116"/>
        <v>0</v>
      </c>
      <c r="K347" s="52">
        <f t="shared" si="116"/>
        <v>0</v>
      </c>
      <c r="L347" s="75">
        <f t="shared" si="114"/>
        <v>10</v>
      </c>
    </row>
    <row r="348" spans="1:12" ht="15.75">
      <c r="A348" s="79" t="s">
        <v>65</v>
      </c>
      <c r="B348" s="80" t="s">
        <v>215</v>
      </c>
      <c r="C348" s="50"/>
      <c r="D348" s="50"/>
      <c r="E348" s="50"/>
      <c r="F348" s="50"/>
      <c r="G348" s="50"/>
      <c r="H348" s="50"/>
      <c r="I348" s="50"/>
      <c r="J348" s="51"/>
      <c r="K348" s="50"/>
      <c r="L348" s="72">
        <f t="shared" si="114"/>
        <v>0</v>
      </c>
    </row>
    <row r="349" spans="1:12" ht="15.75">
      <c r="A349" s="79" t="s">
        <v>66</v>
      </c>
      <c r="B349" s="80" t="s">
        <v>217</v>
      </c>
      <c r="C349" s="50"/>
      <c r="D349" s="50"/>
      <c r="E349" s="50"/>
      <c r="F349" s="50"/>
      <c r="G349" s="50"/>
      <c r="H349" s="50"/>
      <c r="I349" s="50"/>
      <c r="J349" s="51"/>
      <c r="K349" s="50"/>
      <c r="L349" s="72">
        <f t="shared" si="114"/>
        <v>0</v>
      </c>
    </row>
    <row r="350" spans="1:12" ht="17.25" customHeight="1">
      <c r="A350" s="58" t="s">
        <v>67</v>
      </c>
      <c r="B350" s="74" t="s">
        <v>219</v>
      </c>
      <c r="C350" s="52">
        <v>0</v>
      </c>
      <c r="D350" s="52">
        <f aca="true" t="shared" si="117" ref="D350:K350">D348+D349</f>
        <v>0</v>
      </c>
      <c r="E350" s="52">
        <f t="shared" si="117"/>
        <v>0</v>
      </c>
      <c r="F350" s="52">
        <f t="shared" si="117"/>
        <v>0</v>
      </c>
      <c r="G350" s="52">
        <f t="shared" si="117"/>
        <v>0</v>
      </c>
      <c r="H350" s="52">
        <f t="shared" si="117"/>
        <v>0</v>
      </c>
      <c r="I350" s="52">
        <f t="shared" si="117"/>
        <v>0</v>
      </c>
      <c r="J350" s="53">
        <f t="shared" si="117"/>
        <v>0</v>
      </c>
      <c r="K350" s="52">
        <f t="shared" si="117"/>
        <v>0</v>
      </c>
      <c r="L350" s="75">
        <v>0</v>
      </c>
    </row>
    <row r="351" spans="1:12" ht="15.75">
      <c r="A351" s="79" t="s">
        <v>70</v>
      </c>
      <c r="B351" s="80" t="s">
        <v>215</v>
      </c>
      <c r="C351" s="50"/>
      <c r="D351" s="50"/>
      <c r="E351" s="50"/>
      <c r="F351" s="50"/>
      <c r="G351" s="50"/>
      <c r="H351" s="50"/>
      <c r="I351" s="50"/>
      <c r="J351" s="51"/>
      <c r="K351" s="50"/>
      <c r="L351" s="72">
        <f>SUM(C351:K351)</f>
        <v>0</v>
      </c>
    </row>
    <row r="352" spans="1:12" ht="15.75">
      <c r="A352" s="79" t="s">
        <v>68</v>
      </c>
      <c r="B352" s="80" t="s">
        <v>217</v>
      </c>
      <c r="C352" s="50"/>
      <c r="D352" s="50"/>
      <c r="E352" s="50"/>
      <c r="F352" s="50"/>
      <c r="G352" s="50"/>
      <c r="H352" s="50"/>
      <c r="I352" s="50"/>
      <c r="J352" s="51"/>
      <c r="K352" s="50"/>
      <c r="L352" s="72">
        <f>SUM(C352:K352)</f>
        <v>0</v>
      </c>
    </row>
    <row r="353" spans="1:12" ht="15.75">
      <c r="A353" s="58" t="s">
        <v>69</v>
      </c>
      <c r="B353" s="74" t="s">
        <v>219</v>
      </c>
      <c r="C353" s="52">
        <f>SUM(C351:C352)</f>
        <v>0</v>
      </c>
      <c r="D353" s="52">
        <f aca="true" t="shared" si="118" ref="D353:K353">SUM(D351:D352)</f>
        <v>0</v>
      </c>
      <c r="E353" s="52">
        <f t="shared" si="118"/>
        <v>0</v>
      </c>
      <c r="F353" s="52">
        <f t="shared" si="118"/>
        <v>0</v>
      </c>
      <c r="G353" s="52">
        <f t="shared" si="118"/>
        <v>0</v>
      </c>
      <c r="H353" s="52">
        <f t="shared" si="118"/>
        <v>0</v>
      </c>
      <c r="I353" s="52">
        <f t="shared" si="118"/>
        <v>0</v>
      </c>
      <c r="J353" s="53">
        <f t="shared" si="118"/>
        <v>0</v>
      </c>
      <c r="K353" s="52">
        <f t="shared" si="118"/>
        <v>0</v>
      </c>
      <c r="L353" s="75">
        <v>0</v>
      </c>
    </row>
    <row r="354" spans="1:12" ht="19.5" customHeight="1">
      <c r="A354" s="79" t="s">
        <v>70</v>
      </c>
      <c r="B354" s="80" t="s">
        <v>215</v>
      </c>
      <c r="C354" s="50"/>
      <c r="D354" s="50"/>
      <c r="E354" s="50"/>
      <c r="F354" s="50"/>
      <c r="G354" s="50"/>
      <c r="H354" s="50"/>
      <c r="I354" s="50"/>
      <c r="J354" s="51"/>
      <c r="K354" s="50"/>
      <c r="L354" s="72">
        <f>SUM(C354:K354)</f>
        <v>0</v>
      </c>
    </row>
    <row r="355" spans="1:12" ht="14.25" customHeight="1">
      <c r="A355" s="79" t="s">
        <v>68</v>
      </c>
      <c r="B355" s="80" t="s">
        <v>217</v>
      </c>
      <c r="C355" s="50"/>
      <c r="D355" s="50"/>
      <c r="E355" s="50"/>
      <c r="F355" s="50"/>
      <c r="G355" s="50"/>
      <c r="H355" s="50"/>
      <c r="I355" s="50"/>
      <c r="J355" s="51"/>
      <c r="K355" s="50"/>
      <c r="L355" s="72">
        <f>SUM(C355:K355)</f>
        <v>0</v>
      </c>
    </row>
    <row r="356" spans="1:12" ht="17.25" customHeight="1" thickBot="1">
      <c r="A356" s="169" t="s">
        <v>71</v>
      </c>
      <c r="B356" s="77" t="s">
        <v>219</v>
      </c>
      <c r="C356" s="46">
        <f>SUM(C354:C355)</f>
        <v>0</v>
      </c>
      <c r="D356" s="46">
        <f>D354+D355</f>
        <v>0</v>
      </c>
      <c r="E356" s="46">
        <f aca="true" t="shared" si="119" ref="E356:K356">E354+E355</f>
        <v>0</v>
      </c>
      <c r="F356" s="46">
        <f t="shared" si="119"/>
        <v>0</v>
      </c>
      <c r="G356" s="46">
        <f t="shared" si="119"/>
        <v>0</v>
      </c>
      <c r="H356" s="46">
        <f t="shared" si="119"/>
        <v>0</v>
      </c>
      <c r="I356" s="46">
        <f t="shared" si="119"/>
        <v>0</v>
      </c>
      <c r="J356" s="47">
        <f t="shared" si="119"/>
        <v>0</v>
      </c>
      <c r="K356" s="46">
        <f t="shared" si="119"/>
        <v>0</v>
      </c>
      <c r="L356" s="54">
        <f>SUM(C356:K356)</f>
        <v>0</v>
      </c>
    </row>
    <row r="357" spans="1:12" s="26" customFormat="1" ht="15.75" customHeight="1">
      <c r="A357" s="429"/>
      <c r="B357" s="429"/>
      <c r="C357" s="429"/>
      <c r="D357" s="429"/>
      <c r="E357" s="429"/>
      <c r="F357" s="429"/>
      <c r="G357" s="429"/>
      <c r="H357" s="429"/>
      <c r="I357" s="429"/>
      <c r="J357" s="429"/>
      <c r="K357" s="429"/>
      <c r="L357" s="429"/>
    </row>
    <row r="358" spans="1:12" s="26" customFormat="1" ht="15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s="26" customFormat="1" ht="24" customHeight="1">
      <c r="A359" s="162" t="s">
        <v>72</v>
      </c>
      <c r="B359" s="348" t="s">
        <v>73</v>
      </c>
      <c r="C359" s="348"/>
      <c r="D359" s="155"/>
      <c r="E359" s="155"/>
      <c r="F359" s="149"/>
      <c r="G359" s="354"/>
      <c r="H359" s="6"/>
      <c r="I359" s="6"/>
      <c r="J359" s="5"/>
      <c r="K359" s="6"/>
      <c r="L359" s="21"/>
    </row>
    <row r="360" spans="1:12" s="26" customFormat="1" ht="16.5" thickBo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s="26" customFormat="1" ht="15.75">
      <c r="A361" s="366"/>
      <c r="B361" s="358" t="s">
        <v>213</v>
      </c>
      <c r="C361" s="385" t="s">
        <v>214</v>
      </c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s="26" customFormat="1" ht="16.5" thickBot="1">
      <c r="A362" s="367"/>
      <c r="B362" s="359"/>
      <c r="C362" s="386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 s="26" customFormat="1" ht="15.75">
      <c r="A363" s="55"/>
      <c r="B363" s="78" t="s">
        <v>215</v>
      </c>
      <c r="C363" s="86">
        <f>C366+C369</f>
        <v>966648</v>
      </c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 s="26" customFormat="1" ht="15.75">
      <c r="A364" s="55" t="s">
        <v>214</v>
      </c>
      <c r="B364" s="78" t="s">
        <v>217</v>
      </c>
      <c r="C364" s="86">
        <f>C367+C370</f>
        <v>36724</v>
      </c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 s="26" customFormat="1" ht="16.5" thickBot="1">
      <c r="A365" s="56"/>
      <c r="B365" s="77" t="s">
        <v>219</v>
      </c>
      <c r="C365" s="87">
        <f>C363+C364</f>
        <v>1003372</v>
      </c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s="26" customFormat="1" ht="15.75">
      <c r="A366" s="57"/>
      <c r="B366" s="71" t="s">
        <v>215</v>
      </c>
      <c r="C366" s="88">
        <v>641460</v>
      </c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 s="26" customFormat="1" ht="15.75">
      <c r="A367" s="57" t="s">
        <v>273</v>
      </c>
      <c r="B367" s="71" t="s">
        <v>217</v>
      </c>
      <c r="C367" s="88">
        <v>23631</v>
      </c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 s="26" customFormat="1" ht="15.75">
      <c r="A368" s="58"/>
      <c r="B368" s="52" t="s">
        <v>219</v>
      </c>
      <c r="C368" s="89">
        <f>SUM(C366:C367)</f>
        <v>665091</v>
      </c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 s="26" customFormat="1" ht="15.75">
      <c r="A369" s="59"/>
      <c r="B369" s="71" t="s">
        <v>215</v>
      </c>
      <c r="C369" s="90">
        <v>325188</v>
      </c>
      <c r="D369" s="21"/>
      <c r="E369" s="21" t="s">
        <v>395</v>
      </c>
      <c r="F369" s="21"/>
      <c r="G369" s="21"/>
      <c r="H369" s="21"/>
      <c r="I369" s="21"/>
      <c r="J369" s="21"/>
      <c r="K369" s="21"/>
      <c r="L369" s="21"/>
    </row>
    <row r="370" spans="1:12" s="26" customFormat="1" ht="15.75">
      <c r="A370" s="57" t="s">
        <v>272</v>
      </c>
      <c r="B370" s="71" t="s">
        <v>217</v>
      </c>
      <c r="C370" s="91">
        <v>13093</v>
      </c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 s="26" customFormat="1" ht="16.5" thickBot="1">
      <c r="A371" s="76"/>
      <c r="B371" s="77" t="s">
        <v>219</v>
      </c>
      <c r="C371" s="48">
        <f>SUM(C369:C370)</f>
        <v>338281</v>
      </c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s="26" customFormat="1" ht="15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 s="26" customFormat="1" ht="15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 s="26" customFormat="1" ht="24" customHeight="1">
      <c r="A374" s="132" t="s">
        <v>77</v>
      </c>
      <c r="B374" s="127" t="s">
        <v>74</v>
      </c>
      <c r="C374" s="127"/>
      <c r="D374" s="155"/>
      <c r="E374" s="155"/>
      <c r="F374" s="149"/>
      <c r="G374" s="21"/>
      <c r="H374" s="21"/>
      <c r="I374" s="21"/>
      <c r="J374" s="21"/>
      <c r="K374" s="21"/>
      <c r="L374" s="21"/>
    </row>
    <row r="375" spans="1:12" s="26" customFormat="1" ht="16.5" thickBo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 s="26" customFormat="1" ht="15.75">
      <c r="A376" s="366"/>
      <c r="B376" s="358" t="s">
        <v>213</v>
      </c>
      <c r="C376" s="385" t="s">
        <v>214</v>
      </c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 s="26" customFormat="1" ht="16.5" thickBot="1">
      <c r="A377" s="367"/>
      <c r="B377" s="359"/>
      <c r="C377" s="386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 s="26" customFormat="1" ht="15.75">
      <c r="A378" s="55"/>
      <c r="B378" s="78" t="s">
        <v>215</v>
      </c>
      <c r="C378" s="86">
        <f>C381+C384</f>
        <v>383393</v>
      </c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s="26" customFormat="1" ht="15.75">
      <c r="A379" s="55" t="s">
        <v>214</v>
      </c>
      <c r="B379" s="78" t="s">
        <v>217</v>
      </c>
      <c r="C379" s="86">
        <f>C382+C385</f>
        <v>48947</v>
      </c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s="26" customFormat="1" ht="16.5" thickBot="1">
      <c r="A380" s="56"/>
      <c r="B380" s="77" t="s">
        <v>219</v>
      </c>
      <c r="C380" s="87">
        <f>C378+C379</f>
        <v>432340</v>
      </c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 s="26" customFormat="1" ht="15.75">
      <c r="A381" s="57"/>
      <c r="B381" s="71" t="s">
        <v>215</v>
      </c>
      <c r="C381" s="88">
        <v>383393</v>
      </c>
      <c r="D381" s="21"/>
      <c r="E381" s="21"/>
      <c r="F381" s="21"/>
      <c r="G381" s="21"/>
      <c r="H381" s="21"/>
      <c r="I381" s="21"/>
      <c r="J381" s="21"/>
      <c r="K381" s="21"/>
      <c r="L381" s="21"/>
    </row>
    <row r="382" spans="1:12" s="26" customFormat="1" ht="15.75">
      <c r="A382" s="57" t="s">
        <v>75</v>
      </c>
      <c r="B382" s="71" t="s">
        <v>217</v>
      </c>
      <c r="C382" s="88">
        <v>48947</v>
      </c>
      <c r="D382" s="21"/>
      <c r="E382" s="21"/>
      <c r="F382" s="21"/>
      <c r="G382" s="21"/>
      <c r="H382" s="21"/>
      <c r="I382" s="21"/>
      <c r="J382" s="21"/>
      <c r="K382" s="21"/>
      <c r="L382" s="21"/>
    </row>
    <row r="383" spans="1:12" s="26" customFormat="1" ht="15.75">
      <c r="A383" s="58"/>
      <c r="B383" s="52" t="s">
        <v>219</v>
      </c>
      <c r="C383" s="89">
        <f>SUM(C381:C382)</f>
        <v>432340</v>
      </c>
      <c r="D383" s="21"/>
      <c r="E383" s="21"/>
      <c r="F383" s="21"/>
      <c r="G383" s="21"/>
      <c r="H383" s="21"/>
      <c r="I383" s="21"/>
      <c r="J383" s="21"/>
      <c r="K383" s="21"/>
      <c r="L383" s="21"/>
    </row>
    <row r="384" spans="1:12" s="26" customFormat="1" ht="15.75">
      <c r="A384" s="59"/>
      <c r="B384" s="71" t="s">
        <v>215</v>
      </c>
      <c r="C384" s="90">
        <v>0</v>
      </c>
      <c r="D384" s="21"/>
      <c r="E384" s="21"/>
      <c r="F384" s="21"/>
      <c r="G384" s="21"/>
      <c r="H384" s="21"/>
      <c r="I384" s="21"/>
      <c r="J384" s="21"/>
      <c r="K384" s="21"/>
      <c r="L384" s="21"/>
    </row>
    <row r="385" spans="1:12" s="26" customFormat="1" ht="15.75">
      <c r="A385" s="60" t="s">
        <v>76</v>
      </c>
      <c r="B385" s="71" t="s">
        <v>217</v>
      </c>
      <c r="C385" s="91">
        <v>0</v>
      </c>
      <c r="D385" s="21"/>
      <c r="E385" s="21"/>
      <c r="F385" s="21"/>
      <c r="G385" s="21"/>
      <c r="H385" s="21"/>
      <c r="I385" s="21"/>
      <c r="J385" s="21"/>
      <c r="K385" s="21"/>
      <c r="L385" s="21"/>
    </row>
    <row r="386" spans="1:12" s="26" customFormat="1" ht="16.5" thickBot="1">
      <c r="A386" s="76"/>
      <c r="B386" s="77" t="s">
        <v>219</v>
      </c>
      <c r="C386" s="87">
        <f>SUM(C384:C385)</f>
        <v>0</v>
      </c>
      <c r="D386" s="21"/>
      <c r="E386" s="21"/>
      <c r="F386" s="21"/>
      <c r="G386" s="21"/>
      <c r="H386" s="21"/>
      <c r="I386" s="21"/>
      <c r="J386" s="21"/>
      <c r="K386" s="21"/>
      <c r="L386" s="21"/>
    </row>
    <row r="387" spans="1:12" s="26" customFormat="1" ht="15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</row>
    <row r="388" spans="1:12" s="26" customFormat="1" ht="15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</row>
    <row r="389" spans="1:12" s="26" customFormat="1" ht="26.25" customHeight="1">
      <c r="A389" s="132" t="s">
        <v>78</v>
      </c>
      <c r="B389" s="127" t="s">
        <v>79</v>
      </c>
      <c r="C389" s="127"/>
      <c r="D389" s="155"/>
      <c r="E389" s="155"/>
      <c r="F389" s="149"/>
      <c r="G389" s="6"/>
      <c r="H389" s="21"/>
      <c r="I389" s="6"/>
      <c r="J389" s="21"/>
      <c r="K389" s="21"/>
      <c r="L389" s="21"/>
    </row>
    <row r="390" spans="1:12" s="26" customFormat="1" ht="16.5" thickBo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</row>
    <row r="391" spans="1:12" s="26" customFormat="1" ht="15.75">
      <c r="A391" s="366"/>
      <c r="B391" s="358" t="s">
        <v>213</v>
      </c>
      <c r="C391" s="385" t="s">
        <v>214</v>
      </c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1:12" s="26" customFormat="1" ht="16.5" thickBot="1">
      <c r="A392" s="367"/>
      <c r="B392" s="359"/>
      <c r="C392" s="386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1:12" s="26" customFormat="1" ht="15.75">
      <c r="A393" s="55"/>
      <c r="B393" s="78" t="s">
        <v>215</v>
      </c>
      <c r="C393" s="86">
        <f>C396+C399+C402</f>
        <v>693436</v>
      </c>
      <c r="D393" s="21"/>
      <c r="E393" s="21"/>
      <c r="F393" s="21"/>
      <c r="G393" s="21"/>
      <c r="H393" s="21"/>
      <c r="I393" s="21"/>
      <c r="J393" s="21"/>
      <c r="K393" s="21"/>
      <c r="L393" s="21"/>
    </row>
    <row r="394" spans="1:12" s="26" customFormat="1" ht="15.75">
      <c r="A394" s="55" t="s">
        <v>214</v>
      </c>
      <c r="B394" s="78" t="s">
        <v>217</v>
      </c>
      <c r="C394" s="86">
        <f>C397+C400+C403</f>
        <v>110637</v>
      </c>
      <c r="D394" s="21"/>
      <c r="E394" s="21"/>
      <c r="F394" s="21"/>
      <c r="G394" s="21"/>
      <c r="H394" s="21"/>
      <c r="I394" s="21"/>
      <c r="J394" s="21"/>
      <c r="K394" s="21"/>
      <c r="L394" s="21"/>
    </row>
    <row r="395" spans="1:12" s="26" customFormat="1" ht="16.5" thickBot="1">
      <c r="A395" s="56"/>
      <c r="B395" s="77" t="s">
        <v>219</v>
      </c>
      <c r="C395" s="87">
        <f>C398+C401+C404</f>
        <v>804073</v>
      </c>
      <c r="D395" s="21"/>
      <c r="E395" s="21"/>
      <c r="F395" s="21"/>
      <c r="G395" s="21"/>
      <c r="H395" s="21"/>
      <c r="I395" s="21"/>
      <c r="J395" s="21"/>
      <c r="K395" s="21"/>
      <c r="L395" s="21"/>
    </row>
    <row r="396" spans="1:12" s="26" customFormat="1" ht="15.75">
      <c r="A396" s="57"/>
      <c r="B396" s="71" t="s">
        <v>215</v>
      </c>
      <c r="C396" s="88">
        <v>662369</v>
      </c>
      <c r="D396" s="21"/>
      <c r="E396" s="21"/>
      <c r="F396" s="21"/>
      <c r="G396" s="21"/>
      <c r="H396" s="21"/>
      <c r="I396" s="21"/>
      <c r="J396" s="21"/>
      <c r="K396" s="21"/>
      <c r="L396" s="21"/>
    </row>
    <row r="397" spans="1:12" s="26" customFormat="1" ht="15.75">
      <c r="A397" s="57" t="s">
        <v>80</v>
      </c>
      <c r="B397" s="71" t="s">
        <v>217</v>
      </c>
      <c r="C397" s="88">
        <v>103802</v>
      </c>
      <c r="D397" s="21"/>
      <c r="E397" s="21"/>
      <c r="F397" s="21"/>
      <c r="G397" s="21"/>
      <c r="H397" s="21"/>
      <c r="I397" s="21"/>
      <c r="J397" s="21"/>
      <c r="K397" s="21"/>
      <c r="L397" s="21"/>
    </row>
    <row r="398" spans="1:12" s="26" customFormat="1" ht="15.75">
      <c r="A398" s="58" t="s">
        <v>81</v>
      </c>
      <c r="B398" s="52" t="s">
        <v>219</v>
      </c>
      <c r="C398" s="89">
        <f>SUM(C396:C397)</f>
        <v>766171</v>
      </c>
      <c r="D398" s="21"/>
      <c r="E398" s="21"/>
      <c r="F398" s="21"/>
      <c r="G398" s="21"/>
      <c r="H398" s="21"/>
      <c r="I398" s="21"/>
      <c r="J398" s="21"/>
      <c r="K398" s="21"/>
      <c r="L398" s="21"/>
    </row>
    <row r="399" spans="1:12" s="26" customFormat="1" ht="15.75">
      <c r="A399" s="59"/>
      <c r="B399" s="71" t="s">
        <v>215</v>
      </c>
      <c r="C399" s="90">
        <v>0</v>
      </c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1:12" s="26" customFormat="1" ht="15.75">
      <c r="A400" s="60" t="s">
        <v>80</v>
      </c>
      <c r="B400" s="71" t="s">
        <v>217</v>
      </c>
      <c r="C400" s="91">
        <v>0</v>
      </c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1:12" s="26" customFormat="1" ht="15.75">
      <c r="A401" s="58" t="s">
        <v>82</v>
      </c>
      <c r="B401" s="74" t="s">
        <v>219</v>
      </c>
      <c r="C401" s="92">
        <f>SUM(C399:C400)</f>
        <v>0</v>
      </c>
      <c r="D401" s="21"/>
      <c r="E401" s="21"/>
      <c r="F401" s="21"/>
      <c r="G401" s="21"/>
      <c r="H401" s="21"/>
      <c r="I401" s="21"/>
      <c r="J401" s="21"/>
      <c r="K401" s="21"/>
      <c r="L401" s="21"/>
    </row>
    <row r="402" spans="1:12" s="26" customFormat="1" ht="15.75">
      <c r="A402" s="59"/>
      <c r="B402" s="71" t="s">
        <v>215</v>
      </c>
      <c r="C402" s="90">
        <v>31067</v>
      </c>
      <c r="D402" s="21"/>
      <c r="E402" s="21"/>
      <c r="F402" s="21"/>
      <c r="G402" s="21"/>
      <c r="H402" s="21"/>
      <c r="I402" s="21"/>
      <c r="J402" s="21"/>
      <c r="K402" s="21"/>
      <c r="L402" s="21"/>
    </row>
    <row r="403" spans="1:12" s="26" customFormat="1" ht="15.75">
      <c r="A403" s="60" t="s">
        <v>83</v>
      </c>
      <c r="B403" s="71" t="s">
        <v>217</v>
      </c>
      <c r="C403" s="91">
        <v>6835</v>
      </c>
      <c r="D403" s="21"/>
      <c r="E403" s="21"/>
      <c r="F403" s="21"/>
      <c r="G403" s="21"/>
      <c r="H403" s="21"/>
      <c r="I403" s="21"/>
      <c r="J403" s="21"/>
      <c r="K403" s="21"/>
      <c r="L403" s="21"/>
    </row>
    <row r="404" spans="1:12" s="26" customFormat="1" ht="16.5" thickBot="1">
      <c r="A404" s="76"/>
      <c r="B404" s="77" t="s">
        <v>219</v>
      </c>
      <c r="C404" s="87">
        <f>SUM(C402:C403)</f>
        <v>37902</v>
      </c>
      <c r="D404" s="21"/>
      <c r="E404" s="21"/>
      <c r="F404" s="21"/>
      <c r="G404" s="21"/>
      <c r="H404" s="21"/>
      <c r="I404" s="21"/>
      <c r="J404" s="21"/>
      <c r="K404" s="21"/>
      <c r="L404" s="21"/>
    </row>
    <row r="405" spans="1:12" s="26" customFormat="1" ht="15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</row>
    <row r="406" ht="15.75">
      <c r="B406" s="2"/>
    </row>
    <row r="407" spans="1:12" ht="29.25" customHeight="1">
      <c r="A407" s="132" t="s">
        <v>84</v>
      </c>
      <c r="B407" s="391" t="s">
        <v>85</v>
      </c>
      <c r="C407" s="392"/>
      <c r="D407" s="392"/>
      <c r="E407" s="392"/>
      <c r="F407" s="392"/>
      <c r="G407" s="392"/>
      <c r="H407" s="392"/>
      <c r="I407" s="392"/>
      <c r="J407" s="393"/>
      <c r="K407" s="156"/>
      <c r="L407" s="29"/>
    </row>
    <row r="408" spans="1:12" ht="21.75" customHeight="1" thickBot="1">
      <c r="A408" s="10"/>
      <c r="B408" s="199" t="s">
        <v>257</v>
      </c>
      <c r="C408" s="10"/>
      <c r="D408" s="10"/>
      <c r="E408" s="10"/>
      <c r="F408" s="10"/>
      <c r="G408" s="10"/>
      <c r="H408" s="10"/>
      <c r="I408" s="10"/>
      <c r="J408" s="12"/>
      <c r="K408" s="10"/>
      <c r="L408" s="78" t="s">
        <v>313</v>
      </c>
    </row>
    <row r="409" spans="1:12" ht="12.75" customHeight="1">
      <c r="A409" s="366" t="s">
        <v>7</v>
      </c>
      <c r="B409" s="358" t="s">
        <v>213</v>
      </c>
      <c r="C409" s="358" t="s">
        <v>327</v>
      </c>
      <c r="D409" s="358" t="s">
        <v>326</v>
      </c>
      <c r="E409" s="358" t="s">
        <v>323</v>
      </c>
      <c r="F409" s="358" t="s">
        <v>328</v>
      </c>
      <c r="G409" s="358" t="s">
        <v>329</v>
      </c>
      <c r="H409" s="358" t="s">
        <v>212</v>
      </c>
      <c r="I409" s="358" t="s">
        <v>211</v>
      </c>
      <c r="J409" s="358" t="s">
        <v>330</v>
      </c>
      <c r="K409" s="358" t="s">
        <v>315</v>
      </c>
      <c r="L409" s="385" t="s">
        <v>266</v>
      </c>
    </row>
    <row r="410" spans="1:12" ht="38.25" customHeight="1" thickBot="1">
      <c r="A410" s="367"/>
      <c r="B410" s="359"/>
      <c r="C410" s="359"/>
      <c r="D410" s="359"/>
      <c r="E410" s="359"/>
      <c r="F410" s="359"/>
      <c r="G410" s="359"/>
      <c r="H410" s="359"/>
      <c r="I410" s="359"/>
      <c r="J410" s="359"/>
      <c r="K410" s="359"/>
      <c r="L410" s="386"/>
    </row>
    <row r="411" spans="1:12" ht="15.75">
      <c r="A411" s="55" t="s">
        <v>275</v>
      </c>
      <c r="B411" s="78" t="s">
        <v>215</v>
      </c>
      <c r="C411" s="44">
        <f>C414+C417+C420+C423+C426+C429+C432+C435+C438+C441+C444+C447+C450</f>
        <v>0</v>
      </c>
      <c r="D411" s="44">
        <f aca="true" t="shared" si="120" ref="D411:K411">D414+D417+D420+D423+D426+D429+D432+D435+D438+D441+D444+D447+D450</f>
        <v>0</v>
      </c>
      <c r="E411" s="44">
        <f t="shared" si="120"/>
        <v>7678</v>
      </c>
      <c r="F411" s="44">
        <f t="shared" si="120"/>
        <v>9028</v>
      </c>
      <c r="G411" s="44">
        <f t="shared" si="120"/>
        <v>70169</v>
      </c>
      <c r="H411" s="44">
        <f t="shared" si="120"/>
        <v>10664</v>
      </c>
      <c r="I411" s="44">
        <f t="shared" si="120"/>
        <v>744</v>
      </c>
      <c r="J411" s="45">
        <f t="shared" si="120"/>
        <v>9782</v>
      </c>
      <c r="K411" s="44">
        <f t="shared" si="120"/>
        <v>5189</v>
      </c>
      <c r="L411" s="72">
        <f>SUM(C411:K411)</f>
        <v>113254</v>
      </c>
    </row>
    <row r="412" spans="1:12" ht="15.75">
      <c r="A412" s="55" t="s">
        <v>276</v>
      </c>
      <c r="B412" s="78" t="s">
        <v>217</v>
      </c>
      <c r="C412" s="44">
        <f>C415+C418+C421+C424+C427+C430+C433+C436+C439+C442+C445+C448+C451</f>
        <v>0</v>
      </c>
      <c r="D412" s="44">
        <f aca="true" t="shared" si="121" ref="D412:K412">D415+D418+D421+D424+D427+D430+D433+D436+D439+D442+D445+D448+D451</f>
        <v>0</v>
      </c>
      <c r="E412" s="44">
        <f t="shared" si="121"/>
        <v>30833</v>
      </c>
      <c r="F412" s="44">
        <f t="shared" si="121"/>
        <v>34273</v>
      </c>
      <c r="G412" s="44">
        <f t="shared" si="121"/>
        <v>41939</v>
      </c>
      <c r="H412" s="44">
        <f t="shared" si="121"/>
        <v>66</v>
      </c>
      <c r="I412" s="44">
        <f t="shared" si="121"/>
        <v>553</v>
      </c>
      <c r="J412" s="45">
        <f t="shared" si="121"/>
        <v>410</v>
      </c>
      <c r="K412" s="44">
        <f t="shared" si="121"/>
        <v>4328</v>
      </c>
      <c r="L412" s="72">
        <f>SUM(C412:K412)</f>
        <v>112402</v>
      </c>
    </row>
    <row r="413" spans="1:12" ht="16.5" thickBot="1">
      <c r="A413" s="56" t="s">
        <v>274</v>
      </c>
      <c r="B413" s="77" t="s">
        <v>219</v>
      </c>
      <c r="C413" s="46">
        <f>C411+C412</f>
        <v>0</v>
      </c>
      <c r="D413" s="46">
        <f aca="true" t="shared" si="122" ref="D413:K413">D411+D412</f>
        <v>0</v>
      </c>
      <c r="E413" s="46">
        <f t="shared" si="122"/>
        <v>38511</v>
      </c>
      <c r="F413" s="46">
        <f t="shared" si="122"/>
        <v>43301</v>
      </c>
      <c r="G413" s="46">
        <f t="shared" si="122"/>
        <v>112108</v>
      </c>
      <c r="H413" s="46">
        <f t="shared" si="122"/>
        <v>10730</v>
      </c>
      <c r="I413" s="46">
        <f t="shared" si="122"/>
        <v>1297</v>
      </c>
      <c r="J413" s="47">
        <f t="shared" si="122"/>
        <v>10192</v>
      </c>
      <c r="K413" s="46">
        <f t="shared" si="122"/>
        <v>9517</v>
      </c>
      <c r="L413" s="46">
        <f>SUM(C413:K413)</f>
        <v>225656</v>
      </c>
    </row>
    <row r="414" spans="1:12" ht="18" customHeight="1">
      <c r="A414" s="79"/>
      <c r="B414" s="80" t="s">
        <v>215</v>
      </c>
      <c r="C414" s="50"/>
      <c r="D414" s="50"/>
      <c r="E414" s="50">
        <v>75</v>
      </c>
      <c r="F414" s="50"/>
      <c r="G414" s="50">
        <v>89</v>
      </c>
      <c r="H414" s="50">
        <v>74</v>
      </c>
      <c r="I414" s="50">
        <v>15</v>
      </c>
      <c r="J414" s="51">
        <v>22</v>
      </c>
      <c r="K414" s="50">
        <v>15</v>
      </c>
      <c r="L414" s="72">
        <f aca="true" t="shared" si="123" ref="L414:L439">SUM(C414:K414)</f>
        <v>290</v>
      </c>
    </row>
    <row r="415" spans="1:12" ht="15.75">
      <c r="A415" s="79" t="s">
        <v>277</v>
      </c>
      <c r="B415" s="80" t="s">
        <v>217</v>
      </c>
      <c r="C415" s="50"/>
      <c r="D415" s="50"/>
      <c r="E415" s="50">
        <v>123</v>
      </c>
      <c r="F415" s="50">
        <v>49</v>
      </c>
      <c r="G415" s="50">
        <v>45</v>
      </c>
      <c r="H415" s="50"/>
      <c r="I415" s="50">
        <v>15</v>
      </c>
      <c r="J415" s="51"/>
      <c r="K415" s="50"/>
      <c r="L415" s="72">
        <f t="shared" si="123"/>
        <v>232</v>
      </c>
    </row>
    <row r="416" spans="1:12" ht="15.75">
      <c r="A416" s="58"/>
      <c r="B416" s="74" t="s">
        <v>219</v>
      </c>
      <c r="C416" s="52">
        <f aca="true" t="shared" si="124" ref="C416:K416">C414+C415</f>
        <v>0</v>
      </c>
      <c r="D416" s="52">
        <f t="shared" si="124"/>
        <v>0</v>
      </c>
      <c r="E416" s="52">
        <f t="shared" si="124"/>
        <v>198</v>
      </c>
      <c r="F416" s="52">
        <f t="shared" si="124"/>
        <v>49</v>
      </c>
      <c r="G416" s="52">
        <f t="shared" si="124"/>
        <v>134</v>
      </c>
      <c r="H416" s="52">
        <f t="shared" si="124"/>
        <v>74</v>
      </c>
      <c r="I416" s="52">
        <f t="shared" si="124"/>
        <v>30</v>
      </c>
      <c r="J416" s="53">
        <f t="shared" si="124"/>
        <v>22</v>
      </c>
      <c r="K416" s="52">
        <f t="shared" si="124"/>
        <v>15</v>
      </c>
      <c r="L416" s="75">
        <f t="shared" si="123"/>
        <v>522</v>
      </c>
    </row>
    <row r="417" spans="1:12" ht="15.75">
      <c r="A417" s="79" t="s">
        <v>86</v>
      </c>
      <c r="B417" s="80" t="s">
        <v>215</v>
      </c>
      <c r="C417" s="50"/>
      <c r="D417" s="50"/>
      <c r="E417" s="50">
        <v>962</v>
      </c>
      <c r="F417" s="50">
        <v>434</v>
      </c>
      <c r="G417" s="50">
        <v>734</v>
      </c>
      <c r="H417" s="50">
        <v>2088</v>
      </c>
      <c r="I417" s="50">
        <v>180</v>
      </c>
      <c r="J417" s="51">
        <v>162</v>
      </c>
      <c r="K417" s="50">
        <v>16</v>
      </c>
      <c r="L417" s="72">
        <f t="shared" si="123"/>
        <v>4576</v>
      </c>
    </row>
    <row r="418" spans="1:12" ht="15.75">
      <c r="A418" s="79" t="s">
        <v>87</v>
      </c>
      <c r="B418" s="80" t="s">
        <v>217</v>
      </c>
      <c r="C418" s="50"/>
      <c r="D418" s="50"/>
      <c r="E418" s="50">
        <v>6225</v>
      </c>
      <c r="F418" s="50">
        <v>1958</v>
      </c>
      <c r="G418" s="50">
        <v>1906</v>
      </c>
      <c r="H418" s="50"/>
      <c r="I418" s="50"/>
      <c r="J418" s="51"/>
      <c r="K418" s="50">
        <v>383</v>
      </c>
      <c r="L418" s="72">
        <f t="shared" si="123"/>
        <v>10472</v>
      </c>
    </row>
    <row r="419" spans="1:12" ht="15.75">
      <c r="A419" s="58"/>
      <c r="B419" s="74" t="s">
        <v>219</v>
      </c>
      <c r="C419" s="52">
        <f aca="true" t="shared" si="125" ref="C419:K419">C417+C418</f>
        <v>0</v>
      </c>
      <c r="D419" s="52">
        <f t="shared" si="125"/>
        <v>0</v>
      </c>
      <c r="E419" s="52">
        <f t="shared" si="125"/>
        <v>7187</v>
      </c>
      <c r="F419" s="52">
        <f t="shared" si="125"/>
        <v>2392</v>
      </c>
      <c r="G419" s="52">
        <f t="shared" si="125"/>
        <v>2640</v>
      </c>
      <c r="H419" s="52">
        <f t="shared" si="125"/>
        <v>2088</v>
      </c>
      <c r="I419" s="52">
        <f t="shared" si="125"/>
        <v>180</v>
      </c>
      <c r="J419" s="53">
        <f t="shared" si="125"/>
        <v>162</v>
      </c>
      <c r="K419" s="52">
        <f t="shared" si="125"/>
        <v>399</v>
      </c>
      <c r="L419" s="75">
        <f t="shared" si="123"/>
        <v>15048</v>
      </c>
    </row>
    <row r="420" spans="1:12" ht="15.75">
      <c r="A420" s="79" t="s">
        <v>263</v>
      </c>
      <c r="B420" s="80" t="s">
        <v>215</v>
      </c>
      <c r="C420" s="50"/>
      <c r="D420" s="50"/>
      <c r="E420" s="50">
        <v>132</v>
      </c>
      <c r="F420" s="50">
        <v>71</v>
      </c>
      <c r="G420" s="50">
        <v>338</v>
      </c>
      <c r="H420" s="50">
        <v>21</v>
      </c>
      <c r="I420" s="50">
        <v>6</v>
      </c>
      <c r="J420" s="51">
        <v>115</v>
      </c>
      <c r="K420" s="50">
        <v>49</v>
      </c>
      <c r="L420" s="72">
        <f t="shared" si="123"/>
        <v>732</v>
      </c>
    </row>
    <row r="421" spans="1:12" ht="15.75">
      <c r="A421" s="79" t="s">
        <v>88</v>
      </c>
      <c r="B421" s="80" t="s">
        <v>217</v>
      </c>
      <c r="C421" s="50"/>
      <c r="D421" s="50"/>
      <c r="E421" s="50">
        <v>322</v>
      </c>
      <c r="F421" s="50">
        <v>313</v>
      </c>
      <c r="G421" s="50">
        <v>131</v>
      </c>
      <c r="H421" s="50"/>
      <c r="I421" s="50">
        <v>6</v>
      </c>
      <c r="J421" s="51">
        <v>7</v>
      </c>
      <c r="K421" s="50">
        <v>22</v>
      </c>
      <c r="L421" s="72">
        <f t="shared" si="123"/>
        <v>801</v>
      </c>
    </row>
    <row r="422" spans="1:12" ht="15.75">
      <c r="A422" s="58"/>
      <c r="B422" s="74" t="s">
        <v>219</v>
      </c>
      <c r="C422" s="52">
        <f aca="true" t="shared" si="126" ref="C422:K422">C420+C421</f>
        <v>0</v>
      </c>
      <c r="D422" s="52">
        <f t="shared" si="126"/>
        <v>0</v>
      </c>
      <c r="E422" s="52">
        <f>E420+E421</f>
        <v>454</v>
      </c>
      <c r="F422" s="52">
        <f t="shared" si="126"/>
        <v>384</v>
      </c>
      <c r="G422" s="52">
        <f t="shared" si="126"/>
        <v>469</v>
      </c>
      <c r="H422" s="52">
        <f t="shared" si="126"/>
        <v>21</v>
      </c>
      <c r="I422" s="52">
        <f t="shared" si="126"/>
        <v>12</v>
      </c>
      <c r="J422" s="53">
        <f t="shared" si="126"/>
        <v>122</v>
      </c>
      <c r="K422" s="52">
        <f t="shared" si="126"/>
        <v>71</v>
      </c>
      <c r="L422" s="75">
        <f t="shared" si="123"/>
        <v>1533</v>
      </c>
    </row>
    <row r="423" spans="1:12" ht="15.75">
      <c r="A423" s="79"/>
      <c r="B423" s="80" t="s">
        <v>215</v>
      </c>
      <c r="C423" s="50"/>
      <c r="D423" s="50"/>
      <c r="E423" s="50">
        <v>5581</v>
      </c>
      <c r="F423" s="50">
        <v>4448</v>
      </c>
      <c r="G423" s="50">
        <v>33341</v>
      </c>
      <c r="H423" s="50">
        <v>1541</v>
      </c>
      <c r="I423" s="50">
        <v>40</v>
      </c>
      <c r="J423" s="51">
        <v>8451</v>
      </c>
      <c r="K423" s="50">
        <v>3592</v>
      </c>
      <c r="L423" s="72">
        <f t="shared" si="123"/>
        <v>56994</v>
      </c>
    </row>
    <row r="424" spans="1:12" ht="15.75">
      <c r="A424" s="79" t="s">
        <v>278</v>
      </c>
      <c r="B424" s="80" t="s">
        <v>217</v>
      </c>
      <c r="C424" s="50"/>
      <c r="D424" s="50"/>
      <c r="E424" s="50">
        <v>17944</v>
      </c>
      <c r="F424" s="50">
        <v>22770</v>
      </c>
      <c r="G424" s="50">
        <v>22390</v>
      </c>
      <c r="H424" s="50"/>
      <c r="I424" s="50">
        <v>476</v>
      </c>
      <c r="J424" s="51">
        <v>320</v>
      </c>
      <c r="K424" s="50">
        <v>3495</v>
      </c>
      <c r="L424" s="72">
        <f t="shared" si="123"/>
        <v>67395</v>
      </c>
    </row>
    <row r="425" spans="1:12" ht="15.75">
      <c r="A425" s="58"/>
      <c r="B425" s="74" t="s">
        <v>219</v>
      </c>
      <c r="C425" s="52">
        <f aca="true" t="shared" si="127" ref="C425:K425">C423+C424</f>
        <v>0</v>
      </c>
      <c r="D425" s="52">
        <f t="shared" si="127"/>
        <v>0</v>
      </c>
      <c r="E425" s="52">
        <f t="shared" si="127"/>
        <v>23525</v>
      </c>
      <c r="F425" s="52">
        <f t="shared" si="127"/>
        <v>27218</v>
      </c>
      <c r="G425" s="52">
        <f t="shared" si="127"/>
        <v>55731</v>
      </c>
      <c r="H425" s="52">
        <f t="shared" si="127"/>
        <v>1541</v>
      </c>
      <c r="I425" s="52">
        <f t="shared" si="127"/>
        <v>516</v>
      </c>
      <c r="J425" s="53">
        <f t="shared" si="127"/>
        <v>8771</v>
      </c>
      <c r="K425" s="52">
        <f t="shared" si="127"/>
        <v>7087</v>
      </c>
      <c r="L425" s="75">
        <f t="shared" si="123"/>
        <v>124389</v>
      </c>
    </row>
    <row r="426" spans="1:12" ht="15.75">
      <c r="A426" s="79" t="s">
        <v>89</v>
      </c>
      <c r="B426" s="80" t="s">
        <v>215</v>
      </c>
      <c r="C426" s="50"/>
      <c r="D426" s="50"/>
      <c r="E426" s="50">
        <v>426</v>
      </c>
      <c r="F426" s="50">
        <v>2399</v>
      </c>
      <c r="G426" s="50">
        <v>31294</v>
      </c>
      <c r="H426" s="50">
        <v>6236</v>
      </c>
      <c r="I426" s="50">
        <v>146</v>
      </c>
      <c r="J426" s="51">
        <v>612</v>
      </c>
      <c r="K426" s="50">
        <v>1258</v>
      </c>
      <c r="L426" s="72">
        <f t="shared" si="123"/>
        <v>42371</v>
      </c>
    </row>
    <row r="427" spans="1:12" ht="15.75">
      <c r="A427" s="79" t="s">
        <v>90</v>
      </c>
      <c r="B427" s="80" t="s">
        <v>217</v>
      </c>
      <c r="C427" s="50"/>
      <c r="D427" s="50"/>
      <c r="E427" s="50">
        <v>3948</v>
      </c>
      <c r="F427" s="50">
        <v>7226</v>
      </c>
      <c r="G427" s="50">
        <v>16458</v>
      </c>
      <c r="H427" s="50">
        <v>50</v>
      </c>
      <c r="I427" s="50"/>
      <c r="J427" s="51">
        <v>6</v>
      </c>
      <c r="K427" s="50">
        <v>245</v>
      </c>
      <c r="L427" s="72">
        <f t="shared" si="123"/>
        <v>27933</v>
      </c>
    </row>
    <row r="428" spans="1:12" ht="15.75">
      <c r="A428" s="58" t="s">
        <v>91</v>
      </c>
      <c r="B428" s="74" t="s">
        <v>219</v>
      </c>
      <c r="C428" s="52">
        <f aca="true" t="shared" si="128" ref="C428:K428">C426+C427</f>
        <v>0</v>
      </c>
      <c r="D428" s="52">
        <f t="shared" si="128"/>
        <v>0</v>
      </c>
      <c r="E428" s="52">
        <f>SUM(E426:E427)</f>
        <v>4374</v>
      </c>
      <c r="F428" s="52">
        <f t="shared" si="128"/>
        <v>9625</v>
      </c>
      <c r="G428" s="52">
        <f t="shared" si="128"/>
        <v>47752</v>
      </c>
      <c r="H428" s="52">
        <f t="shared" si="128"/>
        <v>6286</v>
      </c>
      <c r="I428" s="52">
        <f t="shared" si="128"/>
        <v>146</v>
      </c>
      <c r="J428" s="53">
        <f t="shared" si="128"/>
        <v>618</v>
      </c>
      <c r="K428" s="52">
        <f t="shared" si="128"/>
        <v>1503</v>
      </c>
      <c r="L428" s="75">
        <f t="shared" si="123"/>
        <v>70304</v>
      </c>
    </row>
    <row r="429" spans="1:12" ht="15.75">
      <c r="A429" s="79" t="s">
        <v>271</v>
      </c>
      <c r="B429" s="80" t="s">
        <v>215</v>
      </c>
      <c r="C429" s="50"/>
      <c r="D429" s="50"/>
      <c r="E429" s="50">
        <v>246</v>
      </c>
      <c r="F429" s="50">
        <v>83</v>
      </c>
      <c r="G429" s="50">
        <v>687</v>
      </c>
      <c r="H429" s="50">
        <v>330</v>
      </c>
      <c r="I429" s="50">
        <v>32</v>
      </c>
      <c r="J429" s="51">
        <v>214</v>
      </c>
      <c r="K429" s="50">
        <v>120</v>
      </c>
      <c r="L429" s="72">
        <f t="shared" si="123"/>
        <v>1712</v>
      </c>
    </row>
    <row r="430" spans="1:12" ht="15.75">
      <c r="A430" s="79" t="s">
        <v>92</v>
      </c>
      <c r="B430" s="80" t="s">
        <v>217</v>
      </c>
      <c r="C430" s="50"/>
      <c r="D430" s="50"/>
      <c r="E430" s="50">
        <v>1314</v>
      </c>
      <c r="F430" s="50">
        <v>871</v>
      </c>
      <c r="G430" s="50">
        <v>405</v>
      </c>
      <c r="H430" s="50">
        <v>16</v>
      </c>
      <c r="I430" s="50">
        <v>29</v>
      </c>
      <c r="J430" s="51">
        <v>30</v>
      </c>
      <c r="K430" s="50">
        <v>112</v>
      </c>
      <c r="L430" s="72">
        <f t="shared" si="123"/>
        <v>2777</v>
      </c>
    </row>
    <row r="431" spans="1:12" ht="15.75">
      <c r="A431" s="58"/>
      <c r="B431" s="74" t="s">
        <v>219</v>
      </c>
      <c r="C431" s="52">
        <f aca="true" t="shared" si="129" ref="C431:K431">C429+C430</f>
        <v>0</v>
      </c>
      <c r="D431" s="52">
        <f t="shared" si="129"/>
        <v>0</v>
      </c>
      <c r="E431" s="52">
        <f t="shared" si="129"/>
        <v>1560</v>
      </c>
      <c r="F431" s="52">
        <f t="shared" si="129"/>
        <v>954</v>
      </c>
      <c r="G431" s="52">
        <f t="shared" si="129"/>
        <v>1092</v>
      </c>
      <c r="H431" s="52">
        <f t="shared" si="129"/>
        <v>346</v>
      </c>
      <c r="I431" s="52">
        <f t="shared" si="129"/>
        <v>61</v>
      </c>
      <c r="J431" s="53">
        <f t="shared" si="129"/>
        <v>244</v>
      </c>
      <c r="K431" s="52">
        <f t="shared" si="129"/>
        <v>232</v>
      </c>
      <c r="L431" s="75">
        <f t="shared" si="123"/>
        <v>4489</v>
      </c>
    </row>
    <row r="432" spans="1:12" ht="15.75">
      <c r="A432" s="79" t="s">
        <v>269</v>
      </c>
      <c r="B432" s="80" t="s">
        <v>215</v>
      </c>
      <c r="C432" s="50"/>
      <c r="D432" s="50"/>
      <c r="E432" s="50">
        <v>42</v>
      </c>
      <c r="F432" s="50">
        <v>111</v>
      </c>
      <c r="G432" s="50">
        <v>40</v>
      </c>
      <c r="H432" s="50"/>
      <c r="I432" s="50">
        <v>22</v>
      </c>
      <c r="J432" s="51">
        <v>10</v>
      </c>
      <c r="K432" s="50"/>
      <c r="L432" s="72">
        <f t="shared" si="123"/>
        <v>225</v>
      </c>
    </row>
    <row r="433" spans="1:12" ht="15.75">
      <c r="A433" s="79" t="s">
        <v>270</v>
      </c>
      <c r="B433" s="80" t="s">
        <v>217</v>
      </c>
      <c r="C433" s="50"/>
      <c r="D433" s="50"/>
      <c r="E433" s="50">
        <v>33</v>
      </c>
      <c r="F433" s="50">
        <v>226</v>
      </c>
      <c r="G433" s="50">
        <v>10</v>
      </c>
      <c r="H433" s="50"/>
      <c r="I433" s="50"/>
      <c r="J433" s="51">
        <v>4</v>
      </c>
      <c r="K433" s="50">
        <v>50</v>
      </c>
      <c r="L433" s="72">
        <f t="shared" si="123"/>
        <v>323</v>
      </c>
    </row>
    <row r="434" spans="1:12" ht="15.75">
      <c r="A434" s="58"/>
      <c r="B434" s="74" t="s">
        <v>219</v>
      </c>
      <c r="C434" s="52">
        <f>SUM(C432:C433)</f>
        <v>0</v>
      </c>
      <c r="D434" s="52">
        <f aca="true" t="shared" si="130" ref="D434:K434">D432+D433</f>
        <v>0</v>
      </c>
      <c r="E434" s="52">
        <f t="shared" si="130"/>
        <v>75</v>
      </c>
      <c r="F434" s="52">
        <f t="shared" si="130"/>
        <v>337</v>
      </c>
      <c r="G434" s="52">
        <f t="shared" si="130"/>
        <v>50</v>
      </c>
      <c r="H434" s="52">
        <f t="shared" si="130"/>
        <v>0</v>
      </c>
      <c r="I434" s="52">
        <f t="shared" si="130"/>
        <v>22</v>
      </c>
      <c r="J434" s="53">
        <f t="shared" si="130"/>
        <v>14</v>
      </c>
      <c r="K434" s="52">
        <f t="shared" si="130"/>
        <v>50</v>
      </c>
      <c r="L434" s="75">
        <f t="shared" si="123"/>
        <v>548</v>
      </c>
    </row>
    <row r="435" spans="1:12" ht="15.75">
      <c r="A435" s="79" t="s">
        <v>279</v>
      </c>
      <c r="B435" s="80" t="s">
        <v>215</v>
      </c>
      <c r="C435" s="50"/>
      <c r="D435" s="50"/>
      <c r="E435" s="50"/>
      <c r="F435" s="50"/>
      <c r="G435" s="50"/>
      <c r="H435" s="50"/>
      <c r="I435" s="50"/>
      <c r="J435" s="51">
        <v>37</v>
      </c>
      <c r="K435" s="50"/>
      <c r="L435" s="72">
        <f t="shared" si="123"/>
        <v>37</v>
      </c>
    </row>
    <row r="436" spans="1:12" ht="15.75">
      <c r="A436" s="79" t="s">
        <v>280</v>
      </c>
      <c r="B436" s="80" t="s">
        <v>217</v>
      </c>
      <c r="C436" s="50"/>
      <c r="D436" s="50"/>
      <c r="E436" s="50"/>
      <c r="F436" s="50"/>
      <c r="G436" s="50"/>
      <c r="H436" s="50"/>
      <c r="I436" s="50"/>
      <c r="J436" s="51">
        <v>13</v>
      </c>
      <c r="K436" s="50"/>
      <c r="L436" s="72">
        <f t="shared" si="123"/>
        <v>13</v>
      </c>
    </row>
    <row r="437" spans="1:12" ht="15.75">
      <c r="A437" s="58" t="s">
        <v>281</v>
      </c>
      <c r="B437" s="74" t="s">
        <v>219</v>
      </c>
      <c r="C437" s="52">
        <f aca="true" t="shared" si="131" ref="C437:K437">C435+C436</f>
        <v>0</v>
      </c>
      <c r="D437" s="52">
        <f t="shared" si="131"/>
        <v>0</v>
      </c>
      <c r="E437" s="52">
        <f t="shared" si="131"/>
        <v>0</v>
      </c>
      <c r="F437" s="52">
        <f t="shared" si="131"/>
        <v>0</v>
      </c>
      <c r="G437" s="52">
        <f t="shared" si="131"/>
        <v>0</v>
      </c>
      <c r="H437" s="52">
        <f t="shared" si="131"/>
        <v>0</v>
      </c>
      <c r="I437" s="52">
        <f t="shared" si="131"/>
        <v>0</v>
      </c>
      <c r="J437" s="53">
        <f t="shared" si="131"/>
        <v>50</v>
      </c>
      <c r="K437" s="52">
        <f t="shared" si="131"/>
        <v>0</v>
      </c>
      <c r="L437" s="75">
        <f t="shared" si="123"/>
        <v>50</v>
      </c>
    </row>
    <row r="438" spans="1:12" ht="15.75">
      <c r="A438" s="79" t="s">
        <v>282</v>
      </c>
      <c r="B438" s="80" t="s">
        <v>215</v>
      </c>
      <c r="C438" s="50"/>
      <c r="D438" s="50"/>
      <c r="E438" s="50"/>
      <c r="F438" s="50"/>
      <c r="G438" s="50"/>
      <c r="H438" s="50"/>
      <c r="I438" s="50"/>
      <c r="J438" s="51"/>
      <c r="K438" s="50"/>
      <c r="L438" s="72">
        <f t="shared" si="123"/>
        <v>0</v>
      </c>
    </row>
    <row r="439" spans="1:12" ht="15.75">
      <c r="A439" s="79" t="s">
        <v>283</v>
      </c>
      <c r="B439" s="80" t="s">
        <v>217</v>
      </c>
      <c r="C439" s="50"/>
      <c r="D439" s="50"/>
      <c r="E439" s="50"/>
      <c r="F439" s="50"/>
      <c r="G439" s="50"/>
      <c r="H439" s="50"/>
      <c r="I439" s="50"/>
      <c r="J439" s="51"/>
      <c r="K439" s="50"/>
      <c r="L439" s="72">
        <f t="shared" si="123"/>
        <v>0</v>
      </c>
    </row>
    <row r="440" spans="1:12" ht="15.75">
      <c r="A440" s="58" t="s">
        <v>284</v>
      </c>
      <c r="B440" s="74" t="s">
        <v>219</v>
      </c>
      <c r="C440" s="52">
        <f aca="true" t="shared" si="132" ref="C440:K440">SUM(C438:C439)</f>
        <v>0</v>
      </c>
      <c r="D440" s="52">
        <f t="shared" si="132"/>
        <v>0</v>
      </c>
      <c r="E440" s="52">
        <f t="shared" si="132"/>
        <v>0</v>
      </c>
      <c r="F440" s="52">
        <f t="shared" si="132"/>
        <v>0</v>
      </c>
      <c r="G440" s="52">
        <f t="shared" si="132"/>
        <v>0</v>
      </c>
      <c r="H440" s="52">
        <f t="shared" si="132"/>
        <v>0</v>
      </c>
      <c r="I440" s="52">
        <f t="shared" si="132"/>
        <v>0</v>
      </c>
      <c r="J440" s="53">
        <f t="shared" si="132"/>
        <v>0</v>
      </c>
      <c r="K440" s="52">
        <f t="shared" si="132"/>
        <v>0</v>
      </c>
      <c r="L440" s="75">
        <f>SUM(L438:L439)</f>
        <v>0</v>
      </c>
    </row>
    <row r="441" spans="1:12" ht="15.75">
      <c r="A441" s="79" t="s">
        <v>93</v>
      </c>
      <c r="B441" s="80" t="s">
        <v>215</v>
      </c>
      <c r="C441" s="50"/>
      <c r="D441" s="50"/>
      <c r="E441" s="50"/>
      <c r="F441" s="50"/>
      <c r="G441" s="50">
        <v>151</v>
      </c>
      <c r="H441" s="50"/>
      <c r="I441" s="50"/>
      <c r="J441" s="51"/>
      <c r="K441" s="50">
        <v>31</v>
      </c>
      <c r="L441" s="72">
        <f>SUM(C441:K441)</f>
        <v>182</v>
      </c>
    </row>
    <row r="442" spans="1:12" ht="15.75">
      <c r="A442" s="79" t="s">
        <v>0</v>
      </c>
      <c r="B442" s="80" t="s">
        <v>217</v>
      </c>
      <c r="C442" s="50"/>
      <c r="D442" s="50"/>
      <c r="E442" s="50"/>
      <c r="F442" s="50">
        <v>1</v>
      </c>
      <c r="G442" s="50"/>
      <c r="H442" s="50"/>
      <c r="I442" s="50"/>
      <c r="J442" s="51"/>
      <c r="K442" s="50"/>
      <c r="L442" s="72">
        <f>SUM(C442:K442)</f>
        <v>1</v>
      </c>
    </row>
    <row r="443" spans="1:12" ht="15.75">
      <c r="A443" s="58"/>
      <c r="B443" s="74" t="s">
        <v>219</v>
      </c>
      <c r="C443" s="52">
        <f aca="true" t="shared" si="133" ref="C443:K443">SUM(C441:C442)</f>
        <v>0</v>
      </c>
      <c r="D443" s="52">
        <f t="shared" si="133"/>
        <v>0</v>
      </c>
      <c r="E443" s="52">
        <f t="shared" si="133"/>
        <v>0</v>
      </c>
      <c r="F443" s="52">
        <f t="shared" si="133"/>
        <v>1</v>
      </c>
      <c r="G443" s="52">
        <f t="shared" si="133"/>
        <v>151</v>
      </c>
      <c r="H443" s="52">
        <f t="shared" si="133"/>
        <v>0</v>
      </c>
      <c r="I443" s="52">
        <f t="shared" si="133"/>
        <v>0</v>
      </c>
      <c r="J443" s="53">
        <f t="shared" si="133"/>
        <v>0</v>
      </c>
      <c r="K443" s="52">
        <f t="shared" si="133"/>
        <v>31</v>
      </c>
      <c r="L443" s="75">
        <f>SUM(L441:L442)</f>
        <v>183</v>
      </c>
    </row>
    <row r="444" spans="1:12" ht="15.75">
      <c r="A444" s="79"/>
      <c r="B444" s="80" t="s">
        <v>215</v>
      </c>
      <c r="C444" s="50"/>
      <c r="D444" s="50"/>
      <c r="E444" s="50">
        <v>33</v>
      </c>
      <c r="F444" s="50">
        <v>64</v>
      </c>
      <c r="G444" s="50">
        <v>660</v>
      </c>
      <c r="H444" s="50"/>
      <c r="I444" s="50">
        <v>9</v>
      </c>
      <c r="J444" s="51"/>
      <c r="K444" s="50">
        <v>14</v>
      </c>
      <c r="L444" s="72">
        <f aca="true" t="shared" si="134" ref="L444:L449">SUM(C444:K444)</f>
        <v>780</v>
      </c>
    </row>
    <row r="445" spans="1:12" ht="15.75">
      <c r="A445" s="79" t="s">
        <v>94</v>
      </c>
      <c r="B445" s="80" t="s">
        <v>217</v>
      </c>
      <c r="C445" s="50"/>
      <c r="D445" s="50"/>
      <c r="E445" s="50">
        <v>71</v>
      </c>
      <c r="F445" s="50">
        <v>81</v>
      </c>
      <c r="G445" s="50">
        <v>109</v>
      </c>
      <c r="H445" s="50"/>
      <c r="I445" s="50"/>
      <c r="J445" s="51"/>
      <c r="K445" s="50">
        <v>10</v>
      </c>
      <c r="L445" s="72">
        <f t="shared" si="134"/>
        <v>271</v>
      </c>
    </row>
    <row r="446" spans="1:12" ht="15.75">
      <c r="A446" s="58"/>
      <c r="B446" s="74" t="s">
        <v>219</v>
      </c>
      <c r="C446" s="52">
        <f aca="true" t="shared" si="135" ref="C446:K446">SUM(C444:C445)</f>
        <v>0</v>
      </c>
      <c r="D446" s="52">
        <f t="shared" si="135"/>
        <v>0</v>
      </c>
      <c r="E446" s="52">
        <f t="shared" si="135"/>
        <v>104</v>
      </c>
      <c r="F446" s="52">
        <f t="shared" si="135"/>
        <v>145</v>
      </c>
      <c r="G446" s="52">
        <f t="shared" si="135"/>
        <v>769</v>
      </c>
      <c r="H446" s="52">
        <f t="shared" si="135"/>
        <v>0</v>
      </c>
      <c r="I446" s="52">
        <f t="shared" si="135"/>
        <v>9</v>
      </c>
      <c r="J446" s="53">
        <f t="shared" si="135"/>
        <v>0</v>
      </c>
      <c r="K446" s="52">
        <f t="shared" si="135"/>
        <v>24</v>
      </c>
      <c r="L446" s="75">
        <f t="shared" si="134"/>
        <v>1051</v>
      </c>
    </row>
    <row r="447" spans="1:12" ht="15.75">
      <c r="A447" s="79"/>
      <c r="B447" s="80" t="s">
        <v>215</v>
      </c>
      <c r="C447" s="50"/>
      <c r="D447" s="50"/>
      <c r="E447" s="50"/>
      <c r="F447" s="50"/>
      <c r="G447" s="50">
        <v>1468</v>
      </c>
      <c r="H447" s="50">
        <v>1</v>
      </c>
      <c r="I447" s="50"/>
      <c r="J447" s="51"/>
      <c r="K447" s="50">
        <v>65</v>
      </c>
      <c r="L447" s="72">
        <f t="shared" si="134"/>
        <v>1534</v>
      </c>
    </row>
    <row r="448" spans="1:12" ht="15.75">
      <c r="A448" s="79" t="s">
        <v>285</v>
      </c>
      <c r="B448" s="80" t="s">
        <v>217</v>
      </c>
      <c r="C448" s="50"/>
      <c r="D448" s="50"/>
      <c r="E448" s="50">
        <v>230</v>
      </c>
      <c r="F448" s="50">
        <v>366</v>
      </c>
      <c r="G448" s="50">
        <v>230</v>
      </c>
      <c r="H448" s="50"/>
      <c r="I448" s="50"/>
      <c r="J448" s="51"/>
      <c r="K448" s="50"/>
      <c r="L448" s="72">
        <f t="shared" si="134"/>
        <v>826</v>
      </c>
    </row>
    <row r="449" spans="1:12" ht="15.75">
      <c r="A449" s="58"/>
      <c r="B449" s="74" t="s">
        <v>219</v>
      </c>
      <c r="C449" s="52">
        <f aca="true" t="shared" si="136" ref="C449:K449">SUM(C447:C448)</f>
        <v>0</v>
      </c>
      <c r="D449" s="52">
        <f t="shared" si="136"/>
        <v>0</v>
      </c>
      <c r="E449" s="52">
        <f t="shared" si="136"/>
        <v>230</v>
      </c>
      <c r="F449" s="52">
        <f t="shared" si="136"/>
        <v>366</v>
      </c>
      <c r="G449" s="52">
        <f t="shared" si="136"/>
        <v>1698</v>
      </c>
      <c r="H449" s="52">
        <f t="shared" si="136"/>
        <v>1</v>
      </c>
      <c r="I449" s="52">
        <f t="shared" si="136"/>
        <v>0</v>
      </c>
      <c r="J449" s="53">
        <f t="shared" si="136"/>
        <v>0</v>
      </c>
      <c r="K449" s="52">
        <f t="shared" si="136"/>
        <v>65</v>
      </c>
      <c r="L449" s="75">
        <f t="shared" si="134"/>
        <v>2360</v>
      </c>
    </row>
    <row r="450" spans="1:12" ht="15" customHeight="1">
      <c r="A450" s="79"/>
      <c r="B450" s="80" t="s">
        <v>215</v>
      </c>
      <c r="C450" s="50"/>
      <c r="D450" s="50"/>
      <c r="E450" s="50">
        <v>181</v>
      </c>
      <c r="F450" s="50">
        <v>1418</v>
      </c>
      <c r="G450" s="50">
        <v>1367</v>
      </c>
      <c r="H450" s="50">
        <v>373</v>
      </c>
      <c r="I450" s="50">
        <v>294</v>
      </c>
      <c r="J450" s="51">
        <v>159</v>
      </c>
      <c r="K450" s="50">
        <v>29</v>
      </c>
      <c r="L450" s="72">
        <f>SUM(C450:K450)</f>
        <v>3821</v>
      </c>
    </row>
    <row r="451" spans="1:12" ht="15.75">
      <c r="A451" s="79" t="s">
        <v>363</v>
      </c>
      <c r="B451" s="80" t="s">
        <v>217</v>
      </c>
      <c r="C451" s="50"/>
      <c r="D451" s="50"/>
      <c r="E451" s="50">
        <v>623</v>
      </c>
      <c r="F451" s="50">
        <v>412</v>
      </c>
      <c r="G451" s="50">
        <v>255</v>
      </c>
      <c r="H451" s="50"/>
      <c r="I451" s="50">
        <v>27</v>
      </c>
      <c r="J451" s="51">
        <v>30</v>
      </c>
      <c r="K451" s="50">
        <v>11</v>
      </c>
      <c r="L451" s="72">
        <f>SUM(C451:K451)</f>
        <v>1358</v>
      </c>
    </row>
    <row r="452" spans="1:12" ht="16.5" thickBot="1">
      <c r="A452" s="76"/>
      <c r="B452" s="77" t="s">
        <v>219</v>
      </c>
      <c r="C452" s="46">
        <f>SUM(C439:C451)</f>
        <v>0</v>
      </c>
      <c r="D452" s="46">
        <f>SUM(D439:D451)</f>
        <v>0</v>
      </c>
      <c r="E452" s="46">
        <f>SUM(E450:E451)</f>
        <v>804</v>
      </c>
      <c r="F452" s="46">
        <f aca="true" t="shared" si="137" ref="F452:K452">SUM(F450:F451)</f>
        <v>1830</v>
      </c>
      <c r="G452" s="46">
        <f t="shared" si="137"/>
        <v>1622</v>
      </c>
      <c r="H452" s="46">
        <f t="shared" si="137"/>
        <v>373</v>
      </c>
      <c r="I452" s="46">
        <f t="shared" si="137"/>
        <v>321</v>
      </c>
      <c r="J452" s="46">
        <f t="shared" si="137"/>
        <v>189</v>
      </c>
      <c r="K452" s="46">
        <f t="shared" si="137"/>
        <v>40</v>
      </c>
      <c r="L452" s="46">
        <f>SUM(L450:L451)</f>
        <v>5179</v>
      </c>
    </row>
    <row r="453" spans="1:2" ht="15.75">
      <c r="A453" s="6"/>
      <c r="B453" s="2"/>
    </row>
    <row r="454" spans="1:2" ht="15.75">
      <c r="A454" s="6"/>
      <c r="B454" s="2"/>
    </row>
    <row r="455" spans="1:7" ht="21.75" customHeight="1">
      <c r="A455" s="132" t="s">
        <v>95</v>
      </c>
      <c r="B455" s="163" t="s">
        <v>318</v>
      </c>
      <c r="C455" s="164"/>
      <c r="D455" s="164"/>
      <c r="E455" s="30"/>
      <c r="F455" s="28"/>
      <c r="G455" s="30"/>
    </row>
    <row r="456" spans="1:3" ht="16.5" thickBot="1">
      <c r="A456" s="10"/>
      <c r="B456" s="11"/>
      <c r="C456" s="10"/>
    </row>
    <row r="457" spans="1:3" ht="15.75">
      <c r="A457" s="360" t="s">
        <v>113</v>
      </c>
      <c r="B457" s="362"/>
      <c r="C457" s="385" t="s">
        <v>289</v>
      </c>
    </row>
    <row r="458" spans="1:3" ht="16.5" thickBot="1">
      <c r="A458" s="363"/>
      <c r="B458" s="365"/>
      <c r="C458" s="386" t="s">
        <v>314</v>
      </c>
    </row>
    <row r="459" spans="1:3" ht="19.5" customHeight="1">
      <c r="A459" s="411" t="s">
        <v>1</v>
      </c>
      <c r="B459" s="412"/>
      <c r="C459" s="344">
        <v>118132872.61</v>
      </c>
    </row>
    <row r="460" spans="1:3" ht="19.5" customHeight="1">
      <c r="A460" s="122" t="s">
        <v>96</v>
      </c>
      <c r="B460" s="123"/>
      <c r="C460" s="346">
        <v>23049668.27</v>
      </c>
    </row>
    <row r="461" spans="1:3" ht="19.5" customHeight="1">
      <c r="A461" s="387" t="s">
        <v>97</v>
      </c>
      <c r="B461" s="388"/>
      <c r="C461" s="346">
        <v>0</v>
      </c>
    </row>
    <row r="462" spans="1:3" ht="19.5" customHeight="1">
      <c r="A462" s="387" t="s">
        <v>98</v>
      </c>
      <c r="B462" s="388"/>
      <c r="C462" s="346">
        <v>52597810.1</v>
      </c>
    </row>
    <row r="463" spans="1:3" ht="19.5" customHeight="1">
      <c r="A463" s="122" t="s">
        <v>99</v>
      </c>
      <c r="B463" s="123"/>
      <c r="C463" s="346">
        <v>14532434.31</v>
      </c>
    </row>
    <row r="464" spans="1:3" ht="21.75" customHeight="1" thickBot="1">
      <c r="A464" s="147" t="s">
        <v>266</v>
      </c>
      <c r="B464" s="148"/>
      <c r="C464" s="146">
        <f>SUM(C459:C463)</f>
        <v>208312785.29</v>
      </c>
    </row>
    <row r="465" spans="1:2" ht="15.75">
      <c r="A465" s="6"/>
      <c r="B465" s="2"/>
    </row>
    <row r="466" spans="1:2" ht="15.75">
      <c r="A466" s="6"/>
      <c r="B466" s="2"/>
    </row>
    <row r="467" spans="1:7" ht="23.25" customHeight="1">
      <c r="A467" s="132" t="s">
        <v>100</v>
      </c>
      <c r="B467" s="163" t="s">
        <v>96</v>
      </c>
      <c r="C467" s="164"/>
      <c r="D467" s="28"/>
      <c r="E467" s="28"/>
      <c r="F467" s="28"/>
      <c r="G467" s="30"/>
    </row>
    <row r="468" spans="1:3" ht="16.5" thickBot="1">
      <c r="A468" s="10"/>
      <c r="B468" s="11"/>
      <c r="C468" s="10"/>
    </row>
    <row r="469" spans="1:3" ht="15.75">
      <c r="A469" s="360" t="s">
        <v>96</v>
      </c>
      <c r="B469" s="362"/>
      <c r="C469" s="389" t="s">
        <v>289</v>
      </c>
    </row>
    <row r="470" spans="1:3" ht="18.75" customHeight="1" thickBot="1">
      <c r="A470" s="363"/>
      <c r="B470" s="365"/>
      <c r="C470" s="390" t="s">
        <v>314</v>
      </c>
    </row>
    <row r="471" spans="1:3" ht="27" customHeight="1">
      <c r="A471" s="442" t="s">
        <v>101</v>
      </c>
      <c r="B471" s="443"/>
      <c r="C471" s="344">
        <v>8877466.77</v>
      </c>
    </row>
    <row r="472" spans="1:3" ht="24" customHeight="1">
      <c r="A472" s="387" t="s">
        <v>2</v>
      </c>
      <c r="B472" s="388"/>
      <c r="C472" s="345">
        <v>1365105.4</v>
      </c>
    </row>
    <row r="473" spans="1:3" ht="42.75" customHeight="1">
      <c r="A473" s="407" t="s">
        <v>102</v>
      </c>
      <c r="B473" s="408"/>
      <c r="C473" s="345">
        <v>226221.39</v>
      </c>
    </row>
    <row r="474" spans="1:3" ht="19.5" customHeight="1">
      <c r="A474" s="387" t="s">
        <v>103</v>
      </c>
      <c r="B474" s="388"/>
      <c r="C474" s="345">
        <v>0</v>
      </c>
    </row>
    <row r="475" spans="1:3" ht="29.25" customHeight="1">
      <c r="A475" s="407" t="s">
        <v>104</v>
      </c>
      <c r="B475" s="408"/>
      <c r="C475" s="345">
        <v>0</v>
      </c>
    </row>
    <row r="476" spans="1:3" ht="19.5" customHeight="1">
      <c r="A476" s="387" t="s">
        <v>105</v>
      </c>
      <c r="B476" s="388"/>
      <c r="C476" s="345">
        <v>1847734.89</v>
      </c>
    </row>
    <row r="477" spans="1:3" ht="19.5" customHeight="1">
      <c r="A477" s="387" t="s">
        <v>106</v>
      </c>
      <c r="B477" s="388"/>
      <c r="C477" s="346">
        <v>0</v>
      </c>
    </row>
    <row r="478" spans="1:3" ht="19.5" customHeight="1">
      <c r="A478" s="387" t="s">
        <v>3</v>
      </c>
      <c r="B478" s="388"/>
      <c r="C478" s="346">
        <v>5122229.68</v>
      </c>
    </row>
    <row r="479" spans="1:3" ht="19.5" customHeight="1">
      <c r="A479" s="387" t="s">
        <v>107</v>
      </c>
      <c r="B479" s="388"/>
      <c r="C479" s="346">
        <v>116504.84</v>
      </c>
    </row>
    <row r="480" spans="1:3" ht="19.5" customHeight="1">
      <c r="A480" s="122" t="s">
        <v>108</v>
      </c>
      <c r="B480" s="123"/>
      <c r="C480" s="346">
        <v>573112.1</v>
      </c>
    </row>
    <row r="481" spans="1:3" ht="19.5" customHeight="1">
      <c r="A481" s="387" t="s">
        <v>4</v>
      </c>
      <c r="B481" s="388"/>
      <c r="C481" s="346">
        <v>67497.81</v>
      </c>
    </row>
    <row r="482" spans="1:3" ht="19.5" customHeight="1">
      <c r="A482" s="387" t="s">
        <v>5</v>
      </c>
      <c r="B482" s="388"/>
      <c r="C482" s="346">
        <v>590779.94</v>
      </c>
    </row>
    <row r="483" spans="1:3" ht="19.5" customHeight="1">
      <c r="A483" s="387" t="s">
        <v>109</v>
      </c>
      <c r="B483" s="388"/>
      <c r="C483" s="346">
        <v>14147.22</v>
      </c>
    </row>
    <row r="484" spans="1:3" ht="19.5" customHeight="1">
      <c r="A484" s="124" t="s">
        <v>110</v>
      </c>
      <c r="B484" s="125"/>
      <c r="C484" s="346">
        <v>4248868.23</v>
      </c>
    </row>
    <row r="485" spans="1:3" ht="23.25" customHeight="1" thickBot="1">
      <c r="A485" s="147" t="s">
        <v>266</v>
      </c>
      <c r="B485" s="148"/>
      <c r="C485" s="146">
        <f>SUM(C471:C484)</f>
        <v>23049668.270000003</v>
      </c>
    </row>
    <row r="486" spans="1:2" ht="15.75">
      <c r="A486" s="6"/>
      <c r="B486" s="2"/>
    </row>
    <row r="487" spans="1:2" ht="15.75">
      <c r="A487" s="6"/>
      <c r="B487" s="2"/>
    </row>
    <row r="488" spans="1:6" ht="24" customHeight="1">
      <c r="A488" s="132" t="s">
        <v>111</v>
      </c>
      <c r="B488" s="380" t="s">
        <v>98</v>
      </c>
      <c r="C488" s="380"/>
      <c r="D488" s="27"/>
      <c r="E488" s="28"/>
      <c r="F488" s="28"/>
    </row>
    <row r="489" spans="1:3" ht="16.5" thickBot="1">
      <c r="A489" s="10"/>
      <c r="B489" s="11"/>
      <c r="C489" s="10"/>
    </row>
    <row r="490" spans="1:3" ht="15.75">
      <c r="A490" s="360" t="s">
        <v>112</v>
      </c>
      <c r="B490" s="362"/>
      <c r="C490" s="389" t="s">
        <v>289</v>
      </c>
    </row>
    <row r="491" spans="1:3" ht="28.5" customHeight="1" thickBot="1">
      <c r="A491" s="363"/>
      <c r="B491" s="365"/>
      <c r="C491" s="390" t="s">
        <v>314</v>
      </c>
    </row>
    <row r="492" spans="1:3" ht="25.5" customHeight="1">
      <c r="A492" s="368" t="s">
        <v>114</v>
      </c>
      <c r="B492" s="368"/>
      <c r="C492" s="119">
        <v>300402.67</v>
      </c>
    </row>
    <row r="493" spans="1:3" ht="36" customHeight="1">
      <c r="A493" s="375" t="s">
        <v>115</v>
      </c>
      <c r="B493" s="375"/>
      <c r="C493" s="119">
        <v>211418.22</v>
      </c>
    </row>
    <row r="494" spans="1:3" ht="27.75" customHeight="1">
      <c r="A494" s="375" t="s">
        <v>302</v>
      </c>
      <c r="B494" s="375"/>
      <c r="C494" s="119">
        <v>0</v>
      </c>
    </row>
    <row r="495" spans="1:3" ht="26.25" customHeight="1">
      <c r="A495" s="368" t="s">
        <v>303</v>
      </c>
      <c r="B495" s="368"/>
      <c r="C495" s="119">
        <v>24039.36</v>
      </c>
    </row>
    <row r="496" spans="1:3" ht="29.25" customHeight="1">
      <c r="A496" s="368" t="s">
        <v>305</v>
      </c>
      <c r="B496" s="368"/>
      <c r="C496" s="119">
        <v>7506840.28</v>
      </c>
    </row>
    <row r="497" spans="1:3" ht="26.25" customHeight="1">
      <c r="A497" s="368" t="s">
        <v>304</v>
      </c>
      <c r="B497" s="368"/>
      <c r="C497" s="119">
        <v>5772.32</v>
      </c>
    </row>
    <row r="498" spans="1:3" ht="27" customHeight="1">
      <c r="A498" s="368" t="s">
        <v>116</v>
      </c>
      <c r="B498" s="368"/>
      <c r="C498" s="119">
        <v>17378.94</v>
      </c>
    </row>
    <row r="499" spans="1:3" ht="26.25" customHeight="1">
      <c r="A499" s="368" t="s">
        <v>117</v>
      </c>
      <c r="B499" s="368"/>
      <c r="C499" s="119">
        <v>3803.13</v>
      </c>
    </row>
    <row r="500" spans="1:3" ht="27.75" customHeight="1">
      <c r="A500" s="368" t="s">
        <v>118</v>
      </c>
      <c r="B500" s="368"/>
      <c r="C500" s="119">
        <v>44528155.18</v>
      </c>
    </row>
    <row r="501" spans="1:3" ht="23.25" customHeight="1">
      <c r="A501" s="383" t="s">
        <v>266</v>
      </c>
      <c r="B501" s="384"/>
      <c r="C501" s="118">
        <f>SUM(C492:C500)</f>
        <v>52597810.1</v>
      </c>
    </row>
    <row r="502" spans="1:2" ht="15.75">
      <c r="A502" s="6"/>
      <c r="B502" s="2"/>
    </row>
    <row r="503" spans="1:2" ht="15.75">
      <c r="A503" s="6"/>
      <c r="B503" s="2"/>
    </row>
    <row r="504" spans="1:3" ht="23.25" customHeight="1">
      <c r="A504" s="132" t="s">
        <v>119</v>
      </c>
      <c r="B504" s="163" t="s">
        <v>120</v>
      </c>
      <c r="C504" s="164"/>
    </row>
    <row r="505" spans="1:3" ht="16.5" thickBot="1">
      <c r="A505" s="10"/>
      <c r="B505" s="11"/>
      <c r="C505" s="10"/>
    </row>
    <row r="506" spans="1:3" ht="15.75">
      <c r="A506" s="366"/>
      <c r="B506" s="358"/>
      <c r="C506" s="385" t="s">
        <v>289</v>
      </c>
    </row>
    <row r="507" spans="1:3" ht="16.5" thickBot="1">
      <c r="A507" s="367"/>
      <c r="B507" s="359"/>
      <c r="C507" s="386" t="s">
        <v>314</v>
      </c>
    </row>
    <row r="508" spans="1:3" ht="24.75" customHeight="1">
      <c r="A508" s="403" t="s">
        <v>121</v>
      </c>
      <c r="B508" s="403"/>
      <c r="C508" s="205">
        <v>0</v>
      </c>
    </row>
    <row r="509" spans="1:3" ht="24.75" customHeight="1">
      <c r="A509" s="375" t="s">
        <v>306</v>
      </c>
      <c r="B509" s="375"/>
      <c r="C509" s="119">
        <v>0</v>
      </c>
    </row>
    <row r="510" spans="1:3" ht="36.75" customHeight="1">
      <c r="A510" s="375" t="s">
        <v>122</v>
      </c>
      <c r="B510" s="375"/>
      <c r="C510" s="119">
        <v>0</v>
      </c>
    </row>
    <row r="511" spans="1:3" ht="23.25" customHeight="1">
      <c r="A511" s="368" t="s">
        <v>123</v>
      </c>
      <c r="B511" s="368"/>
      <c r="C511" s="119">
        <v>0</v>
      </c>
    </row>
    <row r="512" spans="1:3" ht="27" customHeight="1">
      <c r="A512" s="368" t="s">
        <v>124</v>
      </c>
      <c r="B512" s="368"/>
      <c r="C512" s="119">
        <v>3803.13</v>
      </c>
    </row>
    <row r="513" spans="1:3" ht="25.5" customHeight="1">
      <c r="A513" s="368" t="s">
        <v>125</v>
      </c>
      <c r="B513" s="368"/>
      <c r="C513" s="119">
        <v>0</v>
      </c>
    </row>
    <row r="514" spans="1:3" ht="27.75" customHeight="1">
      <c r="A514" s="368" t="s">
        <v>126</v>
      </c>
      <c r="B514" s="368"/>
      <c r="C514" s="119">
        <v>0</v>
      </c>
    </row>
    <row r="515" spans="1:3" ht="27.75" customHeight="1">
      <c r="A515" s="381" t="s">
        <v>266</v>
      </c>
      <c r="B515" s="382"/>
      <c r="C515" s="118">
        <f>SUM(C508:C514)</f>
        <v>3803.13</v>
      </c>
    </row>
    <row r="516" spans="1:2" ht="15.75">
      <c r="A516" s="6"/>
      <c r="B516" s="2"/>
    </row>
    <row r="517" spans="1:2" ht="15.75">
      <c r="A517" s="6"/>
      <c r="B517" s="2"/>
    </row>
    <row r="518" spans="1:10" ht="23.25" customHeight="1">
      <c r="A518" s="151" t="s">
        <v>127</v>
      </c>
      <c r="B518" s="444" t="s">
        <v>132</v>
      </c>
      <c r="C518" s="445"/>
      <c r="D518" s="445"/>
      <c r="E518" s="445"/>
      <c r="F518" s="445"/>
      <c r="G518" s="445"/>
      <c r="H518" s="445"/>
      <c r="I518" s="446"/>
      <c r="J518" s="32"/>
    </row>
    <row r="519" spans="1:2" ht="16.5" thickBot="1">
      <c r="A519" s="6"/>
      <c r="B519" s="2"/>
    </row>
    <row r="520" spans="1:8" ht="32.25" customHeight="1" thickBot="1">
      <c r="A520" s="93"/>
      <c r="B520" s="94"/>
      <c r="C520" s="95"/>
      <c r="D520" s="96" t="s">
        <v>129</v>
      </c>
      <c r="E520" s="96" t="s">
        <v>352</v>
      </c>
      <c r="F520" s="97" t="s">
        <v>353</v>
      </c>
      <c r="G520" s="98" t="s">
        <v>287</v>
      </c>
      <c r="H520" s="99"/>
    </row>
    <row r="521" spans="1:8" ht="15.75">
      <c r="A521" s="100"/>
      <c r="B521" s="300"/>
      <c r="C521" s="312"/>
      <c r="D521" s="313"/>
      <c r="E521" s="313"/>
      <c r="F521" s="312"/>
      <c r="G521" s="313"/>
      <c r="H521" s="314"/>
    </row>
    <row r="522" spans="1:8" ht="19.5" customHeight="1">
      <c r="A522" s="373" t="s">
        <v>128</v>
      </c>
      <c r="B522" s="334" t="s">
        <v>351</v>
      </c>
      <c r="C522" s="315">
        <v>316</v>
      </c>
      <c r="D522" s="313"/>
      <c r="E522" s="313"/>
      <c r="F522" s="312"/>
      <c r="G522" s="334" t="s">
        <v>351</v>
      </c>
      <c r="H522" s="316"/>
    </row>
    <row r="523" spans="1:8" ht="18.75" customHeight="1">
      <c r="A523" s="373"/>
      <c r="B523" s="334" t="s">
        <v>215</v>
      </c>
      <c r="C523" s="315">
        <v>118</v>
      </c>
      <c r="D523" s="313"/>
      <c r="E523" s="313"/>
      <c r="F523" s="312"/>
      <c r="G523" s="334" t="s">
        <v>215</v>
      </c>
      <c r="H523" s="316"/>
    </row>
    <row r="524" spans="1:8" ht="20.25" customHeight="1" thickBot="1">
      <c r="A524" s="374"/>
      <c r="B524" s="317" t="s">
        <v>219</v>
      </c>
      <c r="C524" s="318">
        <f>SUM(C522:C523)</f>
        <v>434</v>
      </c>
      <c r="D524" s="319"/>
      <c r="E524" s="319"/>
      <c r="F524" s="320"/>
      <c r="G524" s="317" t="s">
        <v>219</v>
      </c>
      <c r="H524" s="321">
        <f>SUM(H522:H523)</f>
        <v>0</v>
      </c>
    </row>
    <row r="525" spans="1:8" ht="20.25" customHeight="1">
      <c r="A525" s="400" t="s">
        <v>354</v>
      </c>
      <c r="B525" s="322"/>
      <c r="C525" s="323"/>
      <c r="D525" s="324" t="s">
        <v>442</v>
      </c>
      <c r="E525" s="324" t="s">
        <v>444</v>
      </c>
      <c r="F525" s="325" t="s">
        <v>447</v>
      </c>
      <c r="G525" s="326"/>
      <c r="H525" s="327"/>
    </row>
    <row r="526" spans="1:8" ht="20.25" customHeight="1">
      <c r="A526" s="401"/>
      <c r="B526" s="300"/>
      <c r="C526" s="312"/>
      <c r="D526" s="328" t="s">
        <v>422</v>
      </c>
      <c r="E526" s="328" t="s">
        <v>445</v>
      </c>
      <c r="F526" s="329" t="s">
        <v>448</v>
      </c>
      <c r="G526" s="313"/>
      <c r="H526" s="314"/>
    </row>
    <row r="527" spans="1:8" ht="20.25" customHeight="1" thickBot="1">
      <c r="A527" s="402"/>
      <c r="B527" s="330"/>
      <c r="C527" s="320"/>
      <c r="D527" s="331" t="s">
        <v>443</v>
      </c>
      <c r="E527" s="331" t="s">
        <v>446</v>
      </c>
      <c r="F527" s="332" t="s">
        <v>449</v>
      </c>
      <c r="G527" s="319"/>
      <c r="H527" s="333"/>
    </row>
    <row r="528" spans="1:8" ht="20.25" customHeight="1">
      <c r="A528" s="369" t="s">
        <v>357</v>
      </c>
      <c r="B528" s="322"/>
      <c r="C528" s="323"/>
      <c r="D528" s="324" t="s">
        <v>450</v>
      </c>
      <c r="E528" s="324" t="s">
        <v>457</v>
      </c>
      <c r="F528" s="325" t="s">
        <v>460</v>
      </c>
      <c r="G528" s="326"/>
      <c r="H528" s="327"/>
    </row>
    <row r="529" spans="1:8" ht="20.25" customHeight="1">
      <c r="A529" s="370"/>
      <c r="B529" s="300"/>
      <c r="C529" s="312"/>
      <c r="D529" s="328" t="s">
        <v>451</v>
      </c>
      <c r="E529" s="328" t="s">
        <v>458</v>
      </c>
      <c r="F529" s="329" t="s">
        <v>461</v>
      </c>
      <c r="G529" s="313"/>
      <c r="H529" s="314"/>
    </row>
    <row r="530" spans="1:8" ht="20.25" customHeight="1" thickBot="1">
      <c r="A530" s="371"/>
      <c r="B530" s="330"/>
      <c r="C530" s="320"/>
      <c r="D530" s="331" t="s">
        <v>452</v>
      </c>
      <c r="E530" s="331" t="s">
        <v>459</v>
      </c>
      <c r="F530" s="332" t="s">
        <v>462</v>
      </c>
      <c r="G530" s="319"/>
      <c r="H530" s="333"/>
    </row>
    <row r="531" spans="1:8" ht="20.25" customHeight="1">
      <c r="A531" s="370" t="s">
        <v>358</v>
      </c>
      <c r="B531" s="300"/>
      <c r="C531" s="312"/>
      <c r="D531" s="328" t="s">
        <v>453</v>
      </c>
      <c r="E531" s="328" t="s">
        <v>454</v>
      </c>
      <c r="F531" s="329" t="s">
        <v>463</v>
      </c>
      <c r="G531" s="313"/>
      <c r="H531" s="314"/>
    </row>
    <row r="532" spans="1:8" ht="20.25" customHeight="1">
      <c r="A532" s="370"/>
      <c r="B532" s="300"/>
      <c r="C532" s="312"/>
      <c r="D532" s="328" t="s">
        <v>422</v>
      </c>
      <c r="E532" s="328" t="s">
        <v>455</v>
      </c>
      <c r="F532" s="329" t="s">
        <v>464</v>
      </c>
      <c r="G532" s="313"/>
      <c r="H532" s="314"/>
    </row>
    <row r="533" spans="1:8" ht="20.25" customHeight="1" thickBot="1">
      <c r="A533" s="371"/>
      <c r="B533" s="330"/>
      <c r="C533" s="320"/>
      <c r="D533" s="331" t="s">
        <v>410</v>
      </c>
      <c r="E533" s="331" t="s">
        <v>456</v>
      </c>
      <c r="F533" s="332" t="s">
        <v>465</v>
      </c>
      <c r="G533" s="319"/>
      <c r="H533" s="333"/>
    </row>
    <row r="534" spans="1:2" ht="15.75">
      <c r="A534" s="6"/>
      <c r="B534" s="2"/>
    </row>
    <row r="535" spans="1:2" ht="15.75">
      <c r="A535" s="6"/>
      <c r="B535" s="2"/>
    </row>
    <row r="536" spans="1:10" ht="27.75" customHeight="1">
      <c r="A536" s="151" t="s">
        <v>130</v>
      </c>
      <c r="B536" s="134" t="s">
        <v>131</v>
      </c>
      <c r="C536" s="135"/>
      <c r="D536" s="135"/>
      <c r="E536" s="135"/>
      <c r="F536" s="135"/>
      <c r="G536" s="135"/>
      <c r="H536" s="158"/>
      <c r="I536" s="31"/>
      <c r="J536" s="32"/>
    </row>
    <row r="537" spans="1:2" ht="16.5" thickBot="1">
      <c r="A537" s="6"/>
      <c r="B537" s="2"/>
    </row>
    <row r="538" spans="1:8" ht="31.5" customHeight="1" thickBot="1">
      <c r="A538" s="93"/>
      <c r="B538" s="94"/>
      <c r="C538" s="95"/>
      <c r="D538" s="96" t="s">
        <v>129</v>
      </c>
      <c r="E538" s="96" t="s">
        <v>352</v>
      </c>
      <c r="F538" s="97" t="s">
        <v>353</v>
      </c>
      <c r="G538" s="98" t="s">
        <v>287</v>
      </c>
      <c r="H538" s="99"/>
    </row>
    <row r="539" spans="1:8" ht="20.25" customHeight="1">
      <c r="A539" s="100"/>
      <c r="B539" s="300"/>
      <c r="C539" s="312"/>
      <c r="D539" s="313"/>
      <c r="E539" s="313"/>
      <c r="F539" s="312"/>
      <c r="G539" s="313"/>
      <c r="H539" s="314"/>
    </row>
    <row r="540" spans="1:8" ht="20.25" customHeight="1">
      <c r="A540" s="373" t="s">
        <v>128</v>
      </c>
      <c r="B540" s="334" t="s">
        <v>351</v>
      </c>
      <c r="C540" s="315">
        <v>25</v>
      </c>
      <c r="D540" s="313"/>
      <c r="E540" s="313"/>
      <c r="F540" s="312"/>
      <c r="G540" s="334" t="s">
        <v>351</v>
      </c>
      <c r="H540" s="316"/>
    </row>
    <row r="541" spans="1:8" ht="20.25" customHeight="1">
      <c r="A541" s="373"/>
      <c r="B541" s="334" t="s">
        <v>215</v>
      </c>
      <c r="C541" s="315">
        <v>58</v>
      </c>
      <c r="D541" s="313"/>
      <c r="E541" s="313"/>
      <c r="F541" s="312"/>
      <c r="G541" s="334" t="s">
        <v>215</v>
      </c>
      <c r="H541" s="316"/>
    </row>
    <row r="542" spans="1:8" ht="20.25" customHeight="1" thickBot="1">
      <c r="A542" s="374"/>
      <c r="B542" s="317" t="s">
        <v>219</v>
      </c>
      <c r="C542" s="318">
        <f>SUM(C540:C541)</f>
        <v>83</v>
      </c>
      <c r="D542" s="319"/>
      <c r="E542" s="319"/>
      <c r="F542" s="320"/>
      <c r="G542" s="317" t="s">
        <v>219</v>
      </c>
      <c r="H542" s="321">
        <f>SUM(H540:H541)</f>
        <v>0</v>
      </c>
    </row>
    <row r="543" spans="1:8" ht="20.25" customHeight="1">
      <c r="A543" s="400" t="s">
        <v>354</v>
      </c>
      <c r="B543" s="322"/>
      <c r="C543" s="323"/>
      <c r="D543" s="324" t="s">
        <v>419</v>
      </c>
      <c r="E543" s="324" t="s">
        <v>424</v>
      </c>
      <c r="F543" s="325" t="s">
        <v>433</v>
      </c>
      <c r="G543" s="326"/>
      <c r="H543" s="327"/>
    </row>
    <row r="544" spans="1:8" ht="20.25" customHeight="1">
      <c r="A544" s="401"/>
      <c r="B544" s="300"/>
      <c r="C544" s="312"/>
      <c r="D544" s="328" t="s">
        <v>420</v>
      </c>
      <c r="E544" s="328" t="s">
        <v>425</v>
      </c>
      <c r="F544" s="329" t="s">
        <v>434</v>
      </c>
      <c r="G544" s="313"/>
      <c r="H544" s="314"/>
    </row>
    <row r="545" spans="1:8" ht="20.25" customHeight="1" thickBot="1">
      <c r="A545" s="402"/>
      <c r="B545" s="330"/>
      <c r="C545" s="320"/>
      <c r="D545" s="331" t="s">
        <v>421</v>
      </c>
      <c r="E545" s="331" t="s">
        <v>426</v>
      </c>
      <c r="F545" s="332" t="s">
        <v>435</v>
      </c>
      <c r="G545" s="319"/>
      <c r="H545" s="333"/>
    </row>
    <row r="546" spans="1:8" ht="20.25" customHeight="1">
      <c r="A546" s="369" t="s">
        <v>357</v>
      </c>
      <c r="B546" s="322"/>
      <c r="C546" s="323"/>
      <c r="D546" s="324" t="s">
        <v>419</v>
      </c>
      <c r="E546" s="324" t="s">
        <v>427</v>
      </c>
      <c r="F546" s="325" t="s">
        <v>436</v>
      </c>
      <c r="G546" s="326"/>
      <c r="H546" s="327"/>
    </row>
    <row r="547" spans="1:8" ht="20.25" customHeight="1">
      <c r="A547" s="370"/>
      <c r="B547" s="300"/>
      <c r="C547" s="312"/>
      <c r="D547" s="328" t="s">
        <v>422</v>
      </c>
      <c r="E547" s="328" t="s">
        <v>428</v>
      </c>
      <c r="F547" s="329" t="s">
        <v>437</v>
      </c>
      <c r="G547" s="313"/>
      <c r="H547" s="314"/>
    </row>
    <row r="548" spans="1:8" ht="20.25" customHeight="1" thickBot="1">
      <c r="A548" s="371"/>
      <c r="B548" s="330"/>
      <c r="C548" s="320"/>
      <c r="D548" s="331" t="s">
        <v>423</v>
      </c>
      <c r="E548" s="331" t="s">
        <v>429</v>
      </c>
      <c r="F548" s="332" t="s">
        <v>438</v>
      </c>
      <c r="G548" s="319"/>
      <c r="H548" s="333"/>
    </row>
    <row r="549" spans="1:8" ht="20.25" customHeight="1">
      <c r="A549" s="370" t="s">
        <v>358</v>
      </c>
      <c r="B549" s="300"/>
      <c r="C549" s="312"/>
      <c r="D549" s="342" t="s">
        <v>355</v>
      </c>
      <c r="E549" s="328" t="s">
        <v>430</v>
      </c>
      <c r="F549" s="329" t="s">
        <v>439</v>
      </c>
      <c r="G549" s="313"/>
      <c r="H549" s="314"/>
    </row>
    <row r="550" spans="1:8" ht="20.25" customHeight="1">
      <c r="A550" s="370"/>
      <c r="B550" s="300"/>
      <c r="C550" s="312"/>
      <c r="D550" s="342" t="s">
        <v>388</v>
      </c>
      <c r="E550" s="328" t="s">
        <v>431</v>
      </c>
      <c r="F550" s="329" t="s">
        <v>440</v>
      </c>
      <c r="G550" s="313"/>
      <c r="H550" s="314"/>
    </row>
    <row r="551" spans="1:8" ht="20.25" customHeight="1" thickBot="1">
      <c r="A551" s="371"/>
      <c r="B551" s="330"/>
      <c r="C551" s="320"/>
      <c r="D551" s="343" t="s">
        <v>361</v>
      </c>
      <c r="E551" s="331" t="s">
        <v>432</v>
      </c>
      <c r="F551" s="332" t="s">
        <v>441</v>
      </c>
      <c r="G551" s="319"/>
      <c r="H551" s="333"/>
    </row>
    <row r="552" spans="1:2" ht="15.75">
      <c r="A552" s="6"/>
      <c r="B552" s="2"/>
    </row>
    <row r="553" spans="1:2" ht="15.75">
      <c r="A553" s="6"/>
      <c r="B553" s="2"/>
    </row>
    <row r="554" spans="1:10" ht="22.5" customHeight="1">
      <c r="A554" s="151" t="s">
        <v>133</v>
      </c>
      <c r="B554" s="444" t="s">
        <v>134</v>
      </c>
      <c r="C554" s="445"/>
      <c r="D554" s="445"/>
      <c r="E554" s="445"/>
      <c r="F554" s="445"/>
      <c r="G554" s="445"/>
      <c r="H554" s="445"/>
      <c r="I554" s="445"/>
      <c r="J554" s="446"/>
    </row>
    <row r="555" spans="1:2" ht="15.75">
      <c r="A555" s="6"/>
      <c r="B555" s="2"/>
    </row>
    <row r="556" spans="1:2" ht="18.75" customHeight="1">
      <c r="A556" s="379" t="s">
        <v>135</v>
      </c>
      <c r="B556" s="434" t="s">
        <v>356</v>
      </c>
    </row>
    <row r="557" spans="1:2" ht="29.25" customHeight="1">
      <c r="A557" s="379"/>
      <c r="B557" s="378"/>
    </row>
    <row r="558" spans="1:2" ht="14.25" customHeight="1">
      <c r="A558" s="379" t="s">
        <v>136</v>
      </c>
      <c r="B558" s="434" t="s">
        <v>361</v>
      </c>
    </row>
    <row r="559" spans="1:2" ht="26.25" customHeight="1">
      <c r="A559" s="379"/>
      <c r="B559" s="378"/>
    </row>
    <row r="560" spans="1:2" ht="14.25" customHeight="1">
      <c r="A560" s="379" t="s">
        <v>137</v>
      </c>
      <c r="B560" s="434" t="s">
        <v>361</v>
      </c>
    </row>
    <row r="561" spans="1:2" ht="14.25" customHeight="1">
      <c r="A561" s="379"/>
      <c r="B561" s="378"/>
    </row>
    <row r="562" spans="1:2" ht="30.75" customHeight="1">
      <c r="A562" s="379"/>
      <c r="B562" s="378"/>
    </row>
    <row r="563" spans="1:2" ht="16.5" customHeight="1">
      <c r="A563" s="379" t="s">
        <v>138</v>
      </c>
      <c r="B563" s="379" t="s">
        <v>396</v>
      </c>
    </row>
    <row r="564" spans="1:2" ht="19.5" customHeight="1">
      <c r="A564" s="379"/>
      <c r="B564" s="379"/>
    </row>
    <row r="565" spans="1:2" ht="14.25" customHeight="1">
      <c r="A565" s="379" t="s">
        <v>139</v>
      </c>
      <c r="B565" s="378" t="s">
        <v>397</v>
      </c>
    </row>
    <row r="566" spans="1:2" ht="25.5" customHeight="1">
      <c r="A566" s="379"/>
      <c r="B566" s="378"/>
    </row>
    <row r="567" spans="1:2" ht="25.5" customHeight="1">
      <c r="A567" s="107" t="s">
        <v>214</v>
      </c>
      <c r="B567" s="104" t="s">
        <v>398</v>
      </c>
    </row>
    <row r="568" spans="1:2" ht="15.75">
      <c r="A568" s="6"/>
      <c r="B568" s="2"/>
    </row>
    <row r="569" spans="1:2" ht="15.75">
      <c r="A569" s="6"/>
      <c r="B569" s="2"/>
    </row>
    <row r="570" spans="1:8" ht="27.75" customHeight="1">
      <c r="A570" s="151" t="s">
        <v>140</v>
      </c>
      <c r="B570" s="134" t="s">
        <v>141</v>
      </c>
      <c r="C570" s="135"/>
      <c r="D570" s="135"/>
      <c r="E570" s="157"/>
      <c r="F570" s="157"/>
      <c r="G570" s="157"/>
      <c r="H570" s="130"/>
    </row>
    <row r="571" spans="1:2" ht="16.5" thickBot="1">
      <c r="A571" s="6"/>
      <c r="B571" s="2"/>
    </row>
    <row r="572" spans="1:4" ht="34.5" customHeight="1" thickBot="1">
      <c r="A572" s="349" t="s">
        <v>142</v>
      </c>
      <c r="B572" s="209" t="s">
        <v>143</v>
      </c>
      <c r="C572" s="209" t="s">
        <v>466</v>
      </c>
      <c r="D572" s="350" t="s">
        <v>144</v>
      </c>
    </row>
    <row r="573" spans="1:4" ht="27.75" customHeight="1">
      <c r="A573" s="105" t="s">
        <v>467</v>
      </c>
      <c r="B573" s="207" t="s">
        <v>468</v>
      </c>
      <c r="C573" s="207">
        <v>1</v>
      </c>
      <c r="D573" s="167">
        <v>5</v>
      </c>
    </row>
    <row r="574" spans="1:4" ht="28.5" customHeight="1">
      <c r="A574" s="105" t="s">
        <v>469</v>
      </c>
      <c r="B574" s="207" t="s">
        <v>470</v>
      </c>
      <c r="C574" s="114">
        <v>14</v>
      </c>
      <c r="D574" s="352">
        <v>160</v>
      </c>
    </row>
    <row r="575" spans="1:4" ht="28.5" customHeight="1">
      <c r="A575" s="105" t="s">
        <v>469</v>
      </c>
      <c r="B575" s="207" t="s">
        <v>471</v>
      </c>
      <c r="C575" s="114">
        <v>3</v>
      </c>
      <c r="D575" s="352">
        <v>0</v>
      </c>
    </row>
    <row r="576" spans="1:4" ht="32.25" customHeight="1" thickBot="1">
      <c r="A576" s="160" t="s">
        <v>469</v>
      </c>
      <c r="B576" s="351" t="s">
        <v>472</v>
      </c>
      <c r="C576" s="351">
        <v>2</v>
      </c>
      <c r="D576" s="353">
        <v>0</v>
      </c>
    </row>
    <row r="577" spans="1:2" ht="15.75">
      <c r="A577" s="6"/>
      <c r="B577" s="2"/>
    </row>
    <row r="578" spans="1:2" ht="15.75">
      <c r="A578" s="6"/>
      <c r="B578" s="2"/>
    </row>
    <row r="579" spans="1:6" ht="24.75" customHeight="1">
      <c r="A579" s="151" t="s">
        <v>145</v>
      </c>
      <c r="B579" s="134" t="s">
        <v>146</v>
      </c>
      <c r="C579" s="135"/>
      <c r="D579" s="135"/>
      <c r="E579" s="157"/>
      <c r="F579" s="157"/>
    </row>
    <row r="580" spans="1:2" ht="16.5" thickBot="1">
      <c r="A580" s="6"/>
      <c r="B580" s="2"/>
    </row>
    <row r="581" spans="1:3" ht="30.75" customHeight="1" thickBot="1">
      <c r="A581" s="208"/>
      <c r="B581" s="209" t="s">
        <v>288</v>
      </c>
      <c r="C581" s="210" t="s">
        <v>148</v>
      </c>
    </row>
    <row r="582" spans="1:3" ht="34.5" customHeight="1">
      <c r="A582" s="105" t="s">
        <v>147</v>
      </c>
      <c r="B582" s="206" t="s">
        <v>416</v>
      </c>
      <c r="C582" s="336" t="s">
        <v>356</v>
      </c>
    </row>
    <row r="583" spans="1:3" ht="34.5" customHeight="1">
      <c r="A583" s="212" t="s">
        <v>290</v>
      </c>
      <c r="B583" s="104" t="s">
        <v>399</v>
      </c>
      <c r="C583" s="337" t="s">
        <v>356</v>
      </c>
    </row>
    <row r="584" spans="1:3" ht="34.5" customHeight="1">
      <c r="A584" s="212" t="s">
        <v>149</v>
      </c>
      <c r="B584" s="104" t="s">
        <v>417</v>
      </c>
      <c r="C584" s="337" t="s">
        <v>356</v>
      </c>
    </row>
    <row r="585" spans="1:3" ht="34.5" customHeight="1">
      <c r="A585" s="103" t="s">
        <v>291</v>
      </c>
      <c r="B585" s="104" t="s">
        <v>418</v>
      </c>
      <c r="C585" s="337" t="s">
        <v>356</v>
      </c>
    </row>
    <row r="586" spans="1:3" ht="34.5" customHeight="1">
      <c r="A586" s="103" t="s">
        <v>150</v>
      </c>
      <c r="B586" s="335" t="s">
        <v>361</v>
      </c>
      <c r="C586" s="337" t="s">
        <v>356</v>
      </c>
    </row>
    <row r="587" spans="1:3" ht="34.5" customHeight="1">
      <c r="A587" s="103" t="s">
        <v>151</v>
      </c>
      <c r="B587" s="335" t="s">
        <v>361</v>
      </c>
      <c r="C587" s="338" t="s">
        <v>415</v>
      </c>
    </row>
    <row r="588" spans="1:3" ht="34.5" customHeight="1" thickBot="1">
      <c r="A588" s="215" t="s">
        <v>152</v>
      </c>
      <c r="B588" s="216" t="s">
        <v>400</v>
      </c>
      <c r="C588" s="339" t="s">
        <v>356</v>
      </c>
    </row>
    <row r="589" spans="1:2" ht="15.75">
      <c r="A589" s="6"/>
      <c r="B589" s="2"/>
    </row>
    <row r="590" spans="1:2" ht="15.75">
      <c r="A590" s="6"/>
      <c r="B590" s="2"/>
    </row>
    <row r="591" spans="1:7" ht="25.5" customHeight="1">
      <c r="A591" s="151" t="s">
        <v>153</v>
      </c>
      <c r="B591" s="444" t="s">
        <v>154</v>
      </c>
      <c r="C591" s="445"/>
      <c r="D591" s="445"/>
      <c r="E591" s="445"/>
      <c r="F591" s="445"/>
      <c r="G591" s="446"/>
    </row>
    <row r="592" spans="1:2" ht="16.5" thickBot="1">
      <c r="A592" s="6"/>
      <c r="B592" s="2"/>
    </row>
    <row r="593" spans="1:2" ht="36" customHeight="1">
      <c r="A593" s="214" t="s">
        <v>155</v>
      </c>
      <c r="B593" s="340" t="s">
        <v>361</v>
      </c>
    </row>
    <row r="594" spans="1:2" ht="41.25" customHeight="1">
      <c r="A594" s="103" t="s">
        <v>292</v>
      </c>
      <c r="B594" s="337" t="s">
        <v>361</v>
      </c>
    </row>
    <row r="595" spans="1:2" ht="34.5" customHeight="1">
      <c r="A595" s="212" t="s">
        <v>220</v>
      </c>
      <c r="B595" s="337" t="s">
        <v>361</v>
      </c>
    </row>
    <row r="596" spans="1:2" ht="35.25" customHeight="1" thickBot="1">
      <c r="A596" s="213" t="s">
        <v>214</v>
      </c>
      <c r="B596" s="339" t="s">
        <v>361</v>
      </c>
    </row>
    <row r="597" spans="1:2" ht="15.75">
      <c r="A597" s="6"/>
      <c r="B597" s="2"/>
    </row>
    <row r="598" spans="1:2" ht="15.75">
      <c r="A598" s="6"/>
      <c r="B598" s="2"/>
    </row>
    <row r="599" spans="1:10" ht="26.25" customHeight="1">
      <c r="A599" s="151" t="s">
        <v>156</v>
      </c>
      <c r="B599" s="444" t="s">
        <v>157</v>
      </c>
      <c r="C599" s="445"/>
      <c r="D599" s="445"/>
      <c r="E599" s="445"/>
      <c r="F599" s="445"/>
      <c r="G599" s="445"/>
      <c r="H599" s="445"/>
      <c r="I599" s="445"/>
      <c r="J599" s="446"/>
    </row>
    <row r="600" spans="1:2" ht="16.5" thickBot="1">
      <c r="A600" s="6"/>
      <c r="B600" s="2"/>
    </row>
    <row r="601" spans="1:2" ht="40.5" customHeight="1">
      <c r="A601" s="101" t="s">
        <v>158</v>
      </c>
      <c r="B601" s="340" t="s">
        <v>473</v>
      </c>
    </row>
    <row r="602" spans="1:2" ht="40.5" customHeight="1">
      <c r="A602" s="103" t="s">
        <v>159</v>
      </c>
      <c r="B602" s="337" t="s">
        <v>361</v>
      </c>
    </row>
    <row r="603" spans="1:2" ht="40.5" customHeight="1">
      <c r="A603" s="103" t="s">
        <v>160</v>
      </c>
      <c r="B603" s="337" t="s">
        <v>361</v>
      </c>
    </row>
    <row r="604" spans="1:2" ht="47.25" customHeight="1">
      <c r="A604" s="103" t="s">
        <v>161</v>
      </c>
      <c r="B604" s="211" t="s">
        <v>401</v>
      </c>
    </row>
    <row r="605" spans="1:2" ht="34.5" customHeight="1">
      <c r="A605" s="212" t="s">
        <v>162</v>
      </c>
      <c r="B605" s="211" t="s">
        <v>402</v>
      </c>
    </row>
    <row r="606" spans="1:2" ht="41.25" customHeight="1" thickBot="1">
      <c r="A606" s="213" t="s">
        <v>214</v>
      </c>
      <c r="B606" s="339" t="s">
        <v>361</v>
      </c>
    </row>
    <row r="607" spans="1:2" ht="15.75">
      <c r="A607" s="6"/>
      <c r="B607" s="2"/>
    </row>
    <row r="608" spans="1:2" ht="15.75">
      <c r="A608" s="6"/>
      <c r="B608" s="2"/>
    </row>
    <row r="609" spans="1:8" ht="27" customHeight="1">
      <c r="A609" s="151" t="s">
        <v>163</v>
      </c>
      <c r="B609" s="134" t="s">
        <v>164</v>
      </c>
      <c r="C609" s="135"/>
      <c r="D609" s="135"/>
      <c r="E609" s="157"/>
      <c r="F609" s="157"/>
      <c r="G609" s="157"/>
      <c r="H609" s="168"/>
    </row>
    <row r="610" spans="1:2" ht="16.5" thickBot="1">
      <c r="A610" s="6"/>
      <c r="B610" s="2"/>
    </row>
    <row r="611" spans="1:2" ht="63.75" customHeight="1">
      <c r="A611" s="101" t="s">
        <v>165</v>
      </c>
      <c r="B611" s="102" t="s">
        <v>403</v>
      </c>
    </row>
    <row r="612" spans="1:3" ht="60" customHeight="1" thickBot="1">
      <c r="A612" s="160" t="s">
        <v>166</v>
      </c>
      <c r="B612" s="161" t="s">
        <v>404</v>
      </c>
      <c r="C612" s="121"/>
    </row>
    <row r="613" spans="1:2" ht="15.75">
      <c r="A613" s="6"/>
      <c r="B613" s="2"/>
    </row>
    <row r="614" spans="1:2" ht="15.75">
      <c r="A614" s="6"/>
      <c r="B614" s="2"/>
    </row>
    <row r="615" spans="1:6" ht="27.75" customHeight="1">
      <c r="A615" s="151" t="s">
        <v>167</v>
      </c>
      <c r="B615" s="134" t="s">
        <v>168</v>
      </c>
      <c r="C615" s="135"/>
      <c r="D615" s="135"/>
      <c r="E615" s="157"/>
      <c r="F615" s="168"/>
    </row>
    <row r="616" spans="1:2" ht="21" customHeight="1" thickBot="1">
      <c r="A616" s="6"/>
      <c r="B616" s="33" t="s">
        <v>169</v>
      </c>
    </row>
    <row r="617" spans="1:2" ht="52.5" customHeight="1">
      <c r="A617" s="101" t="s">
        <v>170</v>
      </c>
      <c r="B617" s="165">
        <v>229845.37</v>
      </c>
    </row>
    <row r="618" spans="1:2" ht="43.5" customHeight="1">
      <c r="A618" s="105" t="s">
        <v>293</v>
      </c>
      <c r="B618" s="166">
        <v>277267.99</v>
      </c>
    </row>
    <row r="619" spans="1:2" ht="51.75" customHeight="1">
      <c r="A619" s="105" t="s">
        <v>171</v>
      </c>
      <c r="B619" s="167"/>
    </row>
    <row r="620" spans="1:2" ht="59.25" customHeight="1" thickBot="1">
      <c r="A620" s="215" t="s">
        <v>172</v>
      </c>
      <c r="B620" s="217">
        <v>3828.01</v>
      </c>
    </row>
    <row r="621" spans="1:2" ht="15.75">
      <c r="A621" s="6"/>
      <c r="B621" s="2"/>
    </row>
    <row r="622" spans="1:2" ht="15.75">
      <c r="A622" s="6"/>
      <c r="B622" s="2"/>
    </row>
    <row r="623" spans="1:7" ht="30.75" customHeight="1">
      <c r="A623" s="151" t="s">
        <v>173</v>
      </c>
      <c r="B623" s="444" t="s">
        <v>392</v>
      </c>
      <c r="C623" s="445"/>
      <c r="D623" s="445"/>
      <c r="E623" s="445"/>
      <c r="F623" s="445"/>
      <c r="G623" s="446"/>
    </row>
    <row r="624" spans="1:2" ht="19.5" customHeight="1" thickBot="1">
      <c r="A624" s="6"/>
      <c r="B624" s="150" t="s">
        <v>257</v>
      </c>
    </row>
    <row r="625" spans="1:7" ht="15.75">
      <c r="A625" s="109" t="s">
        <v>268</v>
      </c>
      <c r="B625" s="110" t="s">
        <v>294</v>
      </c>
      <c r="C625" s="110" t="s">
        <v>319</v>
      </c>
      <c r="D625" s="111" t="s">
        <v>320</v>
      </c>
      <c r="E625" s="111" t="s">
        <v>321</v>
      </c>
      <c r="F625" s="448" t="s">
        <v>214</v>
      </c>
      <c r="G625" s="404"/>
    </row>
    <row r="626" spans="1:7" ht="18.75" customHeight="1">
      <c r="A626" s="115" t="s">
        <v>295</v>
      </c>
      <c r="B626" s="116" t="s">
        <v>296</v>
      </c>
      <c r="C626" s="116" t="s">
        <v>174</v>
      </c>
      <c r="D626" s="117" t="s">
        <v>297</v>
      </c>
      <c r="E626" s="117" t="s">
        <v>322</v>
      </c>
      <c r="F626" s="449"/>
      <c r="G626" s="404"/>
    </row>
    <row r="627" spans="1:7" ht="23.25" customHeight="1">
      <c r="A627" s="218" t="s">
        <v>266</v>
      </c>
      <c r="B627" s="144">
        <f>B628+B629</f>
        <v>608</v>
      </c>
      <c r="C627" s="144">
        <f>C628+C629</f>
        <v>49</v>
      </c>
      <c r="D627" s="144">
        <f>D628+D629</f>
        <v>29</v>
      </c>
      <c r="E627" s="144">
        <f>E628+E629</f>
        <v>2</v>
      </c>
      <c r="F627" s="219">
        <f>F628+F629</f>
        <v>688</v>
      </c>
      <c r="G627" s="43"/>
    </row>
    <row r="628" spans="1:7" ht="27" customHeight="1">
      <c r="A628" s="220" t="s">
        <v>298</v>
      </c>
      <c r="B628" s="145">
        <v>268</v>
      </c>
      <c r="C628" s="145">
        <v>41</v>
      </c>
      <c r="D628" s="113">
        <v>20</v>
      </c>
      <c r="E628" s="113"/>
      <c r="F628" s="221">
        <f>SUM(B628:E628)</f>
        <v>329</v>
      </c>
      <c r="G628" s="43"/>
    </row>
    <row r="629" spans="1:9" ht="25.5" customHeight="1" thickBot="1">
      <c r="A629" s="222" t="s">
        <v>299</v>
      </c>
      <c r="B629" s="223">
        <v>340</v>
      </c>
      <c r="C629" s="223">
        <v>8</v>
      </c>
      <c r="D629" s="223">
        <v>9</v>
      </c>
      <c r="E629" s="223">
        <v>2</v>
      </c>
      <c r="F629" s="224">
        <f>SUM(B629:E629)</f>
        <v>359</v>
      </c>
      <c r="G629" s="43"/>
      <c r="I629" s="23"/>
    </row>
    <row r="630" spans="1:11" ht="15.75">
      <c r="A630" s="6"/>
      <c r="B630" s="2"/>
      <c r="K630" s="23"/>
    </row>
    <row r="631" spans="1:12" ht="15.75">
      <c r="A631" s="34"/>
      <c r="B631" s="22"/>
      <c r="C631" s="23"/>
      <c r="D631" s="23"/>
      <c r="E631" s="23"/>
      <c r="F631" s="23"/>
      <c r="G631" s="23"/>
      <c r="H631" s="23"/>
      <c r="J631" s="24"/>
      <c r="K631" s="23"/>
      <c r="L631" s="25"/>
    </row>
    <row r="632" spans="1:12" ht="27" customHeight="1">
      <c r="A632" s="151" t="s">
        <v>175</v>
      </c>
      <c r="B632" s="134" t="s">
        <v>393</v>
      </c>
      <c r="C632" s="135"/>
      <c r="D632" s="135"/>
      <c r="E632" s="157"/>
      <c r="F632" s="157"/>
      <c r="G632" s="157"/>
      <c r="H632" s="130"/>
      <c r="J632" s="24"/>
      <c r="K632" s="10"/>
      <c r="L632" s="25"/>
    </row>
    <row r="633" spans="1:12" ht="20.25" customHeight="1" thickBot="1">
      <c r="A633" s="10"/>
      <c r="B633" s="199" t="s">
        <v>257</v>
      </c>
      <c r="C633" s="10"/>
      <c r="D633" s="10"/>
      <c r="E633" s="10"/>
      <c r="F633" s="10"/>
      <c r="G633" s="10"/>
      <c r="H633" s="10"/>
      <c r="J633" s="12"/>
      <c r="L633" s="10"/>
    </row>
    <row r="634" spans="1:12" ht="14.25" customHeight="1">
      <c r="A634" s="435" t="s">
        <v>389</v>
      </c>
      <c r="B634" s="409" t="s">
        <v>213</v>
      </c>
      <c r="C634" s="358" t="s">
        <v>327</v>
      </c>
      <c r="D634" s="358" t="s">
        <v>326</v>
      </c>
      <c r="E634" s="358" t="s">
        <v>323</v>
      </c>
      <c r="F634" s="358" t="s">
        <v>328</v>
      </c>
      <c r="G634" s="358" t="s">
        <v>329</v>
      </c>
      <c r="H634" s="409" t="s">
        <v>212</v>
      </c>
      <c r="I634" s="358" t="s">
        <v>211</v>
      </c>
      <c r="J634" s="358" t="s">
        <v>330</v>
      </c>
      <c r="K634" s="358" t="s">
        <v>315</v>
      </c>
      <c r="L634" s="405" t="s">
        <v>266</v>
      </c>
    </row>
    <row r="635" spans="1:12" ht="37.5" customHeight="1" thickBot="1">
      <c r="A635" s="436"/>
      <c r="B635" s="410"/>
      <c r="C635" s="359"/>
      <c r="D635" s="359"/>
      <c r="E635" s="359"/>
      <c r="F635" s="359"/>
      <c r="G635" s="359"/>
      <c r="H635" s="410"/>
      <c r="I635" s="359"/>
      <c r="J635" s="359"/>
      <c r="K635" s="359"/>
      <c r="L635" s="406"/>
    </row>
    <row r="636" spans="1:12" ht="33.75" customHeight="1" thickBot="1">
      <c r="A636" s="225" t="s">
        <v>178</v>
      </c>
      <c r="B636" s="226" t="s">
        <v>219</v>
      </c>
      <c r="C636" s="226">
        <f aca="true" t="shared" si="138" ref="C636:K636">C637+C638</f>
        <v>22</v>
      </c>
      <c r="D636" s="226">
        <f t="shared" si="138"/>
        <v>224</v>
      </c>
      <c r="E636" s="226">
        <f t="shared" si="138"/>
        <v>3085</v>
      </c>
      <c r="F636" s="226">
        <f t="shared" si="138"/>
        <v>798</v>
      </c>
      <c r="G636" s="226">
        <f t="shared" si="138"/>
        <v>1106</v>
      </c>
      <c r="H636" s="226">
        <f t="shared" si="138"/>
        <v>32</v>
      </c>
      <c r="I636" s="226">
        <f t="shared" si="138"/>
        <v>64</v>
      </c>
      <c r="J636" s="227">
        <f t="shared" si="138"/>
        <v>245</v>
      </c>
      <c r="K636" s="227">
        <f t="shared" si="138"/>
        <v>595</v>
      </c>
      <c r="L636" s="228">
        <f>SUM(C636:K636)</f>
        <v>6171</v>
      </c>
    </row>
    <row r="637" spans="1:12" ht="31.5" customHeight="1">
      <c r="A637" s="106" t="s">
        <v>176</v>
      </c>
      <c r="B637" s="152" t="s">
        <v>219</v>
      </c>
      <c r="C637" s="153">
        <v>18</v>
      </c>
      <c r="D637" s="153">
        <v>134</v>
      </c>
      <c r="E637" s="153">
        <v>2100</v>
      </c>
      <c r="F637" s="153">
        <v>706</v>
      </c>
      <c r="G637" s="153">
        <v>1087</v>
      </c>
      <c r="H637" s="153">
        <v>23</v>
      </c>
      <c r="I637" s="153">
        <v>33</v>
      </c>
      <c r="J637" s="154">
        <v>243</v>
      </c>
      <c r="K637" s="154">
        <v>575</v>
      </c>
      <c r="L637" s="229">
        <f>SUM(C637:K637)</f>
        <v>4919</v>
      </c>
    </row>
    <row r="638" spans="1:12" ht="34.5" customHeight="1" thickBot="1">
      <c r="A638" s="230" t="s">
        <v>177</v>
      </c>
      <c r="B638" s="231" t="s">
        <v>219</v>
      </c>
      <c r="C638" s="231">
        <v>4</v>
      </c>
      <c r="D638" s="231">
        <v>90</v>
      </c>
      <c r="E638" s="231">
        <v>985</v>
      </c>
      <c r="F638" s="231">
        <v>92</v>
      </c>
      <c r="G638" s="231">
        <v>19</v>
      </c>
      <c r="H638" s="231">
        <v>9</v>
      </c>
      <c r="I638" s="231">
        <v>31</v>
      </c>
      <c r="J638" s="232">
        <v>2</v>
      </c>
      <c r="K638" s="233">
        <v>20</v>
      </c>
      <c r="L638" s="234">
        <f>SUM(C638:K638)</f>
        <v>1252</v>
      </c>
    </row>
    <row r="639" spans="1:12" s="6" customFormat="1" ht="15.75">
      <c r="A639" s="3"/>
      <c r="B639" s="2"/>
      <c r="C639" s="3"/>
      <c r="D639" s="3"/>
      <c r="E639" s="3"/>
      <c r="F639" s="3"/>
      <c r="G639" s="3"/>
      <c r="H639" s="3"/>
      <c r="I639" s="3"/>
      <c r="J639" s="8"/>
      <c r="K639" s="3"/>
      <c r="L639" s="3"/>
    </row>
    <row r="640" spans="1:12" s="6" customFormat="1" ht="18.75">
      <c r="A640" s="3"/>
      <c r="B640" s="2"/>
      <c r="C640" s="3"/>
      <c r="D640" s="3"/>
      <c r="E640" s="3"/>
      <c r="F640" s="3"/>
      <c r="G640" s="3"/>
      <c r="H640" s="3"/>
      <c r="I640" s="3"/>
      <c r="J640" s="8"/>
      <c r="K640" s="42"/>
      <c r="L640" s="3"/>
    </row>
    <row r="641" spans="1:11" ht="29.25" customHeight="1">
      <c r="A641" s="151" t="s">
        <v>179</v>
      </c>
      <c r="B641" s="372" t="s">
        <v>394</v>
      </c>
      <c r="C641" s="372"/>
      <c r="D641" s="372"/>
      <c r="E641" s="372"/>
      <c r="F641" s="372"/>
      <c r="G641" s="372"/>
      <c r="H641" s="372"/>
      <c r="I641" s="372"/>
      <c r="J641" s="42"/>
      <c r="K641" s="10"/>
    </row>
    <row r="642" spans="1:10" ht="21" customHeight="1" thickBot="1">
      <c r="A642" s="10"/>
      <c r="B642" s="199" t="s">
        <v>257</v>
      </c>
      <c r="C642" s="10"/>
      <c r="D642" s="10"/>
      <c r="E642" s="10"/>
      <c r="F642" s="10"/>
      <c r="G642" s="10"/>
      <c r="H642" s="10"/>
      <c r="J642" s="12"/>
    </row>
    <row r="643" spans="1:12" ht="12.75" customHeight="1">
      <c r="A643" s="366" t="s">
        <v>181</v>
      </c>
      <c r="B643" s="358" t="s">
        <v>213</v>
      </c>
      <c r="C643" s="358" t="s">
        <v>327</v>
      </c>
      <c r="D643" s="358" t="s">
        <v>326</v>
      </c>
      <c r="E643" s="358" t="s">
        <v>323</v>
      </c>
      <c r="F643" s="358" t="s">
        <v>328</v>
      </c>
      <c r="G643" s="358" t="s">
        <v>329</v>
      </c>
      <c r="H643" s="358" t="s">
        <v>212</v>
      </c>
      <c r="I643" s="358" t="s">
        <v>211</v>
      </c>
      <c r="J643" s="358" t="s">
        <v>330</v>
      </c>
      <c r="K643" s="358" t="s">
        <v>315</v>
      </c>
      <c r="L643" s="385" t="s">
        <v>266</v>
      </c>
    </row>
    <row r="644" spans="1:12" ht="41.25" customHeight="1" thickBot="1">
      <c r="A644" s="367"/>
      <c r="B644" s="359"/>
      <c r="C644" s="359"/>
      <c r="D644" s="359"/>
      <c r="E644" s="359"/>
      <c r="F644" s="359"/>
      <c r="G644" s="359"/>
      <c r="H644" s="359"/>
      <c r="I644" s="359"/>
      <c r="J644" s="359"/>
      <c r="K644" s="359"/>
      <c r="L644" s="386"/>
    </row>
    <row r="645" spans="1:12" ht="35.25" customHeight="1" thickBot="1">
      <c r="A645" s="235" t="s">
        <v>180</v>
      </c>
      <c r="B645" s="226" t="s">
        <v>219</v>
      </c>
      <c r="C645" s="226">
        <f aca="true" t="shared" si="139" ref="C645:K645">C646+C647</f>
        <v>754</v>
      </c>
      <c r="D645" s="226">
        <f t="shared" si="139"/>
        <v>2096</v>
      </c>
      <c r="E645" s="226">
        <f t="shared" si="139"/>
        <v>43661</v>
      </c>
      <c r="F645" s="226">
        <f t="shared" si="139"/>
        <v>11669</v>
      </c>
      <c r="G645" s="226">
        <f t="shared" si="139"/>
        <v>12130</v>
      </c>
      <c r="H645" s="226">
        <f t="shared" si="139"/>
        <v>569</v>
      </c>
      <c r="I645" s="226">
        <f t="shared" si="139"/>
        <v>894</v>
      </c>
      <c r="J645" s="227">
        <f t="shared" si="139"/>
        <v>3237</v>
      </c>
      <c r="K645" s="227">
        <f t="shared" si="139"/>
        <v>9397</v>
      </c>
      <c r="L645" s="228">
        <f>SUM(C645:K645)</f>
        <v>84407</v>
      </c>
    </row>
    <row r="646" spans="1:12" ht="35.25" customHeight="1">
      <c r="A646" s="106" t="s">
        <v>300</v>
      </c>
      <c r="B646" s="153" t="s">
        <v>219</v>
      </c>
      <c r="C646" s="153">
        <v>602</v>
      </c>
      <c r="D646" s="153">
        <v>1325</v>
      </c>
      <c r="E646" s="153">
        <v>33641</v>
      </c>
      <c r="F646" s="153">
        <v>10704</v>
      </c>
      <c r="G646" s="153">
        <v>11810</v>
      </c>
      <c r="H646" s="153">
        <v>461</v>
      </c>
      <c r="I646" s="153">
        <v>747</v>
      </c>
      <c r="J646" s="154">
        <v>3209</v>
      </c>
      <c r="K646" s="154">
        <v>7696</v>
      </c>
      <c r="L646" s="229">
        <f>SUM(C646:K646)</f>
        <v>70195</v>
      </c>
    </row>
    <row r="647" spans="1:12" s="6" customFormat="1" ht="38.25" customHeight="1" thickBot="1">
      <c r="A647" s="230" t="s">
        <v>301</v>
      </c>
      <c r="B647" s="231" t="s">
        <v>219</v>
      </c>
      <c r="C647" s="231">
        <v>152</v>
      </c>
      <c r="D647" s="231">
        <v>771</v>
      </c>
      <c r="E647" s="231">
        <v>10020</v>
      </c>
      <c r="F647" s="231">
        <v>965</v>
      </c>
      <c r="G647" s="231">
        <v>320</v>
      </c>
      <c r="H647" s="231">
        <v>108</v>
      </c>
      <c r="I647" s="231">
        <v>147</v>
      </c>
      <c r="J647" s="232">
        <v>28</v>
      </c>
      <c r="K647" s="232">
        <v>1701</v>
      </c>
      <c r="L647" s="234">
        <f>SUM(C647:K647)</f>
        <v>14212</v>
      </c>
    </row>
    <row r="648" ht="15.75">
      <c r="B648" s="2"/>
    </row>
    <row r="649" ht="15.75">
      <c r="B649" s="2"/>
    </row>
    <row r="650" spans="1:11" ht="28.5" customHeight="1">
      <c r="A650" s="151" t="s">
        <v>182</v>
      </c>
      <c r="B650" s="134" t="s">
        <v>192</v>
      </c>
      <c r="C650" s="135"/>
      <c r="D650" s="135"/>
      <c r="J650" s="24"/>
      <c r="K650" s="10"/>
    </row>
    <row r="651" spans="1:10" ht="19.5" customHeight="1" thickBot="1">
      <c r="A651" s="10"/>
      <c r="B651" s="199" t="s">
        <v>257</v>
      </c>
      <c r="C651" s="10"/>
      <c r="D651" s="112"/>
      <c r="E651" s="10"/>
      <c r="F651" s="10"/>
      <c r="G651" s="10"/>
      <c r="H651" s="10"/>
      <c r="J651" s="12"/>
    </row>
    <row r="652" spans="1:5" ht="15.75">
      <c r="A652" s="360"/>
      <c r="B652" s="361"/>
      <c r="C652" s="362"/>
      <c r="D652" s="385" t="s">
        <v>289</v>
      </c>
      <c r="E652" s="7"/>
    </row>
    <row r="653" spans="1:7" ht="16.5" thickBot="1">
      <c r="A653" s="363"/>
      <c r="B653" s="364"/>
      <c r="C653" s="365"/>
      <c r="D653" s="386" t="s">
        <v>314</v>
      </c>
      <c r="E653" s="7"/>
      <c r="F653" s="10"/>
      <c r="G653" s="10"/>
    </row>
    <row r="654" spans="1:7" ht="24" customHeight="1">
      <c r="A654" s="355" t="s">
        <v>300</v>
      </c>
      <c r="B654" s="356"/>
      <c r="C654" s="357"/>
      <c r="D654" s="138">
        <v>139573.89</v>
      </c>
      <c r="E654" s="35"/>
      <c r="F654" s="10"/>
      <c r="G654" s="10"/>
    </row>
    <row r="655" spans="1:7" ht="25.5" customHeight="1">
      <c r="A655" s="450" t="s">
        <v>301</v>
      </c>
      <c r="B655" s="451"/>
      <c r="C655" s="452"/>
      <c r="D655" s="139">
        <v>16512.25</v>
      </c>
      <c r="E655" s="35"/>
      <c r="F655" s="10"/>
      <c r="G655" s="10"/>
    </row>
    <row r="656" spans="1:9" ht="25.5" customHeight="1" thickBot="1">
      <c r="A656" s="140"/>
      <c r="B656" s="141"/>
      <c r="C656" s="142" t="s">
        <v>266</v>
      </c>
      <c r="D656" s="143">
        <f>SUM(D654:D655)</f>
        <v>156086.14</v>
      </c>
      <c r="E656" s="36"/>
      <c r="F656" s="10"/>
      <c r="G656" s="10"/>
      <c r="I656" s="23"/>
    </row>
    <row r="657" spans="1:12" s="6" customFormat="1" ht="15.75">
      <c r="A657" s="3"/>
      <c r="B657" s="2"/>
      <c r="C657" s="17"/>
      <c r="D657" s="17"/>
      <c r="E657" s="10"/>
      <c r="F657" s="10"/>
      <c r="G657" s="10"/>
      <c r="H657" s="3"/>
      <c r="I657" s="23"/>
      <c r="J657" s="8"/>
      <c r="K657" s="23"/>
      <c r="L657" s="3"/>
    </row>
    <row r="658" spans="1:12" s="6" customFormat="1" ht="15.75">
      <c r="A658" s="3"/>
      <c r="B658" s="2"/>
      <c r="C658" s="3"/>
      <c r="D658" s="3"/>
      <c r="E658" s="3"/>
      <c r="F658" s="3"/>
      <c r="G658" s="23"/>
      <c r="H658" s="23"/>
      <c r="I658" s="23"/>
      <c r="J658" s="24"/>
      <c r="K658" s="23"/>
      <c r="L658" s="3"/>
    </row>
    <row r="659" spans="1:11" ht="24.75" customHeight="1">
      <c r="A659" s="151" t="s">
        <v>183</v>
      </c>
      <c r="B659" s="134" t="s">
        <v>184</v>
      </c>
      <c r="C659" s="135"/>
      <c r="D659" s="31"/>
      <c r="G659" s="23"/>
      <c r="H659" s="23"/>
      <c r="I659" s="22"/>
      <c r="J659" s="24"/>
      <c r="K659" s="23"/>
    </row>
    <row r="660" spans="1:11" ht="24" customHeight="1" thickBot="1">
      <c r="A660" s="10"/>
      <c r="B660" s="199" t="s">
        <v>257</v>
      </c>
      <c r="C660" s="10"/>
      <c r="D660" s="112"/>
      <c r="E660" s="10"/>
      <c r="F660" s="23"/>
      <c r="G660" s="23"/>
      <c r="H660" s="23"/>
      <c r="I660" s="22"/>
      <c r="J660" s="24"/>
      <c r="K660" s="22"/>
    </row>
    <row r="661" spans="1:11" ht="15.75">
      <c r="A661" s="394"/>
      <c r="B661" s="395"/>
      <c r="C661" s="395"/>
      <c r="D661" s="395"/>
      <c r="E661" s="396"/>
      <c r="F661" s="385" t="s">
        <v>324</v>
      </c>
      <c r="G661" s="22"/>
      <c r="H661" s="22"/>
      <c r="I661" s="25"/>
      <c r="J661" s="37"/>
      <c r="K661" s="22"/>
    </row>
    <row r="662" spans="1:11" ht="16.5" thickBot="1">
      <c r="A662" s="397"/>
      <c r="B662" s="398"/>
      <c r="C662" s="398"/>
      <c r="D662" s="398"/>
      <c r="E662" s="399"/>
      <c r="F662" s="386"/>
      <c r="G662" s="22"/>
      <c r="H662" s="22"/>
      <c r="I662" s="25"/>
      <c r="J662" s="37"/>
      <c r="K662" s="25"/>
    </row>
    <row r="663" spans="1:11" ht="21.75" customHeight="1">
      <c r="A663" s="437" t="s">
        <v>307</v>
      </c>
      <c r="B663" s="438"/>
      <c r="C663" s="438"/>
      <c r="D663" s="438"/>
      <c r="E663" s="439"/>
      <c r="F663" s="136">
        <v>2893</v>
      </c>
      <c r="G663" s="25"/>
      <c r="H663" s="25"/>
      <c r="I663" s="25"/>
      <c r="J663" s="38"/>
      <c r="K663" s="25"/>
    </row>
    <row r="664" spans="1:11" ht="21" customHeight="1">
      <c r="A664" s="387" t="s">
        <v>308</v>
      </c>
      <c r="B664" s="440"/>
      <c r="C664" s="440"/>
      <c r="D664" s="440"/>
      <c r="E664" s="441"/>
      <c r="F664" s="136">
        <v>0</v>
      </c>
      <c r="G664" s="25"/>
      <c r="H664" s="25"/>
      <c r="J664" s="38"/>
      <c r="K664" s="25"/>
    </row>
    <row r="665" spans="1:10" ht="24.75" customHeight="1" thickBot="1">
      <c r="A665" s="431" t="s">
        <v>309</v>
      </c>
      <c r="B665" s="432"/>
      <c r="C665" s="432"/>
      <c r="D665" s="432"/>
      <c r="E665" s="433"/>
      <c r="F665" s="137">
        <v>0</v>
      </c>
      <c r="G665" s="25"/>
      <c r="H665" s="25"/>
      <c r="J665" s="38"/>
    </row>
    <row r="666" spans="1:12" s="14" customFormat="1" ht="15.75">
      <c r="A666" s="3"/>
      <c r="B666" s="2"/>
      <c r="C666" s="3"/>
      <c r="D666" s="3"/>
      <c r="E666" s="3"/>
      <c r="F666" s="3"/>
      <c r="G666" s="3"/>
      <c r="H666" s="3"/>
      <c r="I666" s="3"/>
      <c r="J666" s="8"/>
      <c r="K666" s="3"/>
      <c r="L666" s="3"/>
    </row>
    <row r="667" spans="1:12" s="14" customFormat="1" ht="15.75">
      <c r="A667" s="3"/>
      <c r="B667" s="2"/>
      <c r="C667" s="3"/>
      <c r="D667" s="3"/>
      <c r="E667" s="3"/>
      <c r="F667" s="3"/>
      <c r="G667" s="3"/>
      <c r="H667" s="3"/>
      <c r="I667" s="3"/>
      <c r="J667" s="8"/>
      <c r="K667" s="3"/>
      <c r="L667" s="3"/>
    </row>
    <row r="668" spans="1:12" s="14" customFormat="1" ht="26.25" customHeight="1">
      <c r="A668" s="151" t="s">
        <v>185</v>
      </c>
      <c r="B668" s="134" t="s">
        <v>310</v>
      </c>
      <c r="C668" s="31"/>
      <c r="D668" s="3"/>
      <c r="E668" s="3"/>
      <c r="F668" s="3"/>
      <c r="G668" s="3"/>
      <c r="H668" s="3"/>
      <c r="I668" s="3"/>
      <c r="J668" s="8"/>
      <c r="K668" s="3"/>
      <c r="L668" s="3"/>
    </row>
    <row r="669" spans="1:12" s="14" customFormat="1" ht="16.5" thickBot="1">
      <c r="A669" s="3"/>
      <c r="B669" s="2"/>
      <c r="C669" s="3"/>
      <c r="D669" s="3"/>
      <c r="E669" s="3"/>
      <c r="F669" s="3"/>
      <c r="G669" s="3"/>
      <c r="H669" s="3"/>
      <c r="I669" s="3"/>
      <c r="J669" s="8"/>
      <c r="K669" s="3"/>
      <c r="L669" s="3"/>
    </row>
    <row r="670" spans="1:12" s="14" customFormat="1" ht="39.75" customHeight="1">
      <c r="A670" s="101" t="s">
        <v>186</v>
      </c>
      <c r="B670" s="102" t="s">
        <v>405</v>
      </c>
      <c r="C670" s="3"/>
      <c r="D670" s="3"/>
      <c r="E670" s="3"/>
      <c r="F670" s="3"/>
      <c r="G670" s="3"/>
      <c r="H670" s="3"/>
      <c r="I670" s="3"/>
      <c r="J670" s="8"/>
      <c r="K670" s="3"/>
      <c r="L670" s="3"/>
    </row>
    <row r="671" spans="1:12" s="14" customFormat="1" ht="39" customHeight="1">
      <c r="A671" s="103" t="s">
        <v>311</v>
      </c>
      <c r="B671" s="211" t="s">
        <v>406</v>
      </c>
      <c r="C671" s="3"/>
      <c r="D671" s="3"/>
      <c r="E671" s="3"/>
      <c r="F671" s="3"/>
      <c r="G671" s="3"/>
      <c r="H671" s="3"/>
      <c r="I671" s="3"/>
      <c r="J671" s="8"/>
      <c r="K671" s="3"/>
      <c r="L671" s="3"/>
    </row>
    <row r="672" spans="1:12" s="14" customFormat="1" ht="39" customHeight="1">
      <c r="A672" s="103" t="s">
        <v>312</v>
      </c>
      <c r="B672" s="211" t="s">
        <v>407</v>
      </c>
      <c r="C672" s="3"/>
      <c r="D672" s="3"/>
      <c r="E672" s="3"/>
      <c r="F672" s="3"/>
      <c r="G672" s="3"/>
      <c r="H672" s="3"/>
      <c r="I672" s="3"/>
      <c r="J672" s="8"/>
      <c r="K672" s="3"/>
      <c r="L672" s="3"/>
    </row>
    <row r="673" spans="1:12" s="14" customFormat="1" ht="39" customHeight="1">
      <c r="A673" s="103" t="s">
        <v>359</v>
      </c>
      <c r="B673" s="211" t="s">
        <v>408</v>
      </c>
      <c r="C673" s="3"/>
      <c r="D673" s="3"/>
      <c r="E673" s="3"/>
      <c r="F673" s="3"/>
      <c r="G673" s="3"/>
      <c r="H673" s="3"/>
      <c r="I673" s="3"/>
      <c r="J673" s="8"/>
      <c r="K673" s="3"/>
      <c r="L673" s="3"/>
    </row>
    <row r="674" spans="1:12" s="14" customFormat="1" ht="39" customHeight="1">
      <c r="A674" s="103" t="s">
        <v>187</v>
      </c>
      <c r="B674" s="337" t="s">
        <v>361</v>
      </c>
      <c r="C674" s="3"/>
      <c r="D674" s="3"/>
      <c r="E674" s="3"/>
      <c r="F674" s="3"/>
      <c r="G674" s="3"/>
      <c r="H674" s="3"/>
      <c r="I674" s="3"/>
      <c r="J674" s="8"/>
      <c r="K674" s="3"/>
      <c r="L674" s="3"/>
    </row>
    <row r="675" spans="1:12" s="14" customFormat="1" ht="39" customHeight="1">
      <c r="A675" s="103" t="s">
        <v>188</v>
      </c>
      <c r="B675" s="211" t="s">
        <v>409</v>
      </c>
      <c r="C675" s="3"/>
      <c r="D675" s="3"/>
      <c r="E675" s="3"/>
      <c r="F675" s="3"/>
      <c r="G675" s="3"/>
      <c r="H675" s="3"/>
      <c r="I675" s="3"/>
      <c r="J675" s="8"/>
      <c r="K675" s="3"/>
      <c r="L675" s="3"/>
    </row>
    <row r="676" spans="1:12" s="14" customFormat="1" ht="39" customHeight="1">
      <c r="A676" s="103" t="s">
        <v>205</v>
      </c>
      <c r="B676" s="211" t="s">
        <v>410</v>
      </c>
      <c r="C676" s="3"/>
      <c r="D676" s="3"/>
      <c r="E676" s="3"/>
      <c r="F676" s="3"/>
      <c r="G676" s="3"/>
      <c r="H676" s="3"/>
      <c r="I676" s="3"/>
      <c r="J676" s="8"/>
      <c r="K676" s="3"/>
      <c r="L676" s="3"/>
    </row>
    <row r="677" spans="1:12" s="14" customFormat="1" ht="72.75" customHeight="1">
      <c r="A677" s="103" t="s">
        <v>189</v>
      </c>
      <c r="B677" s="211" t="s">
        <v>411</v>
      </c>
      <c r="C677" s="3"/>
      <c r="D677" s="3"/>
      <c r="E677" s="3"/>
      <c r="F677" s="3"/>
      <c r="G677" s="3"/>
      <c r="H677" s="3"/>
      <c r="I677" s="3"/>
      <c r="J677" s="8"/>
      <c r="K677" s="3"/>
      <c r="L677" s="3"/>
    </row>
    <row r="678" spans="1:12" s="14" customFormat="1" ht="54.75" customHeight="1" thickBot="1">
      <c r="A678" s="215" t="s">
        <v>190</v>
      </c>
      <c r="B678" s="339" t="s">
        <v>356</v>
      </c>
      <c r="C678" s="3"/>
      <c r="D678" s="3"/>
      <c r="E678" s="3"/>
      <c r="F678" s="3"/>
      <c r="G678" s="3"/>
      <c r="H678" s="3"/>
      <c r="I678" s="3"/>
      <c r="J678" s="8"/>
      <c r="K678" s="3"/>
      <c r="L678" s="3"/>
    </row>
    <row r="679" spans="1:12" s="14" customFormat="1" ht="15.75">
      <c r="A679" s="3"/>
      <c r="B679" s="2"/>
      <c r="C679" s="3"/>
      <c r="D679" s="3"/>
      <c r="E679" s="3"/>
      <c r="F679" s="3"/>
      <c r="G679" s="3"/>
      <c r="H679" s="3"/>
      <c r="I679" s="3"/>
      <c r="J679" s="8"/>
      <c r="K679" s="3"/>
      <c r="L679" s="3"/>
    </row>
    <row r="680" spans="1:12" s="14" customFormat="1" ht="15.75">
      <c r="A680" s="3"/>
      <c r="B680" s="2"/>
      <c r="C680" s="3"/>
      <c r="D680" s="3"/>
      <c r="E680" s="3"/>
      <c r="F680" s="3"/>
      <c r="G680" s="3"/>
      <c r="H680" s="3"/>
      <c r="I680" s="3"/>
      <c r="J680" s="8"/>
      <c r="K680" s="3"/>
      <c r="L680" s="3"/>
    </row>
    <row r="681" spans="1:12" s="14" customFormat="1" ht="23.25" customHeight="1">
      <c r="A681" s="151" t="s">
        <v>364</v>
      </c>
      <c r="B681" s="120" t="s">
        <v>365</v>
      </c>
      <c r="C681" s="3"/>
      <c r="D681" s="3"/>
      <c r="E681" s="3"/>
      <c r="F681" s="3"/>
      <c r="G681" s="3"/>
      <c r="H681" s="3"/>
      <c r="I681" s="3"/>
      <c r="J681" s="8"/>
      <c r="K681" s="3"/>
      <c r="L681" s="3"/>
    </row>
    <row r="682" spans="1:12" s="14" customFormat="1" ht="16.5" thickBot="1">
      <c r="A682" s="3"/>
      <c r="B682" s="2"/>
      <c r="C682" s="3"/>
      <c r="D682" s="3"/>
      <c r="E682" s="3"/>
      <c r="F682" s="3"/>
      <c r="G682" s="3"/>
      <c r="H682" s="3"/>
      <c r="I682" s="3"/>
      <c r="J682" s="8"/>
      <c r="K682" s="3"/>
      <c r="L682" s="3"/>
    </row>
    <row r="683" spans="1:12" s="14" customFormat="1" ht="91.5" customHeight="1" thickBot="1">
      <c r="A683" s="236"/>
      <c r="B683" s="209" t="s">
        <v>366</v>
      </c>
      <c r="C683" s="209" t="s">
        <v>367</v>
      </c>
      <c r="D683" s="209" t="s">
        <v>368</v>
      </c>
      <c r="E683" s="210" t="s">
        <v>369</v>
      </c>
      <c r="F683" s="3"/>
      <c r="G683" s="3"/>
      <c r="H683" s="3"/>
      <c r="I683" s="3"/>
      <c r="J683" s="8"/>
      <c r="K683" s="3"/>
      <c r="L683" s="3"/>
    </row>
    <row r="684" spans="1:12" s="14" customFormat="1" ht="32.25" customHeight="1" thickBot="1">
      <c r="A684" s="237" t="s">
        <v>365</v>
      </c>
      <c r="B684" s="238" t="s">
        <v>412</v>
      </c>
      <c r="C684" s="341" t="s">
        <v>361</v>
      </c>
      <c r="D684" s="238" t="s">
        <v>413</v>
      </c>
      <c r="E684" s="239" t="s">
        <v>414</v>
      </c>
      <c r="F684" s="3"/>
      <c r="G684" s="3"/>
      <c r="H684" s="3"/>
      <c r="I684" s="3"/>
      <c r="J684" s="8"/>
      <c r="K684" s="3"/>
      <c r="L684" s="3"/>
    </row>
    <row r="685" spans="1:12" s="14" customFormat="1" ht="15.75">
      <c r="A685" s="3"/>
      <c r="B685" s="2"/>
      <c r="C685" s="3"/>
      <c r="D685" s="3"/>
      <c r="E685" s="3"/>
      <c r="F685" s="3"/>
      <c r="G685" s="3"/>
      <c r="H685" s="3"/>
      <c r="I685" s="3"/>
      <c r="J685" s="8"/>
      <c r="K685" s="3"/>
      <c r="L685" s="3"/>
    </row>
    <row r="686" spans="1:12" s="14" customFormat="1" ht="15.75">
      <c r="A686" s="3"/>
      <c r="B686" s="2"/>
      <c r="C686" s="3"/>
      <c r="D686" s="3"/>
      <c r="E686" s="3"/>
      <c r="F686" s="3"/>
      <c r="G686" s="3"/>
      <c r="H686" s="3"/>
      <c r="I686" s="3"/>
      <c r="J686" s="8"/>
      <c r="K686" s="3"/>
      <c r="L686" s="3"/>
    </row>
    <row r="687" spans="1:12" s="14" customFormat="1" ht="26.25" customHeight="1">
      <c r="A687" s="151" t="s">
        <v>370</v>
      </c>
      <c r="B687" s="134" t="s">
        <v>371</v>
      </c>
      <c r="C687" s="134"/>
      <c r="D687" s="3"/>
      <c r="E687" s="3"/>
      <c r="F687" s="3"/>
      <c r="G687" s="3"/>
      <c r="H687" s="3"/>
      <c r="I687" s="3"/>
      <c r="J687" s="8"/>
      <c r="K687" s="3"/>
      <c r="L687" s="3"/>
    </row>
    <row r="688" spans="1:12" s="14" customFormat="1" ht="16.5" thickBot="1">
      <c r="A688" s="3"/>
      <c r="B688" s="2"/>
      <c r="C688" s="3"/>
      <c r="D688" s="3"/>
      <c r="E688" s="3"/>
      <c r="F688" s="3"/>
      <c r="G688" s="3"/>
      <c r="H688" s="3"/>
      <c r="I688" s="3"/>
      <c r="J688" s="8"/>
      <c r="K688" s="3"/>
      <c r="L688" s="3"/>
    </row>
    <row r="689" spans="1:12" s="14" customFormat="1" ht="90" customHeight="1" thickBot="1">
      <c r="A689" s="241"/>
      <c r="B689" s="209" t="s">
        <v>373</v>
      </c>
      <c r="C689" s="209" t="s">
        <v>376</v>
      </c>
      <c r="D689" s="209" t="s">
        <v>377</v>
      </c>
      <c r="E689" s="210" t="s">
        <v>214</v>
      </c>
      <c r="F689" s="3"/>
      <c r="G689" s="3"/>
      <c r="H689" s="3"/>
      <c r="I689" s="3"/>
      <c r="J689" s="8"/>
      <c r="K689" s="3"/>
      <c r="L689" s="3"/>
    </row>
    <row r="690" spans="1:12" s="14" customFormat="1" ht="24.75" customHeight="1">
      <c r="A690" s="242" t="s">
        <v>372</v>
      </c>
      <c r="B690" s="240"/>
      <c r="C690" s="240">
        <v>1</v>
      </c>
      <c r="D690" s="240"/>
      <c r="E690" s="243">
        <f>SUM(B690:D690)</f>
        <v>1</v>
      </c>
      <c r="F690" s="3"/>
      <c r="G690" s="3"/>
      <c r="H690" s="3"/>
      <c r="I690" s="3"/>
      <c r="J690" s="8"/>
      <c r="K690" s="3"/>
      <c r="L690" s="3"/>
    </row>
    <row r="691" spans="1:12" s="14" customFormat="1" ht="24.75" customHeight="1">
      <c r="A691" s="244" t="s">
        <v>374</v>
      </c>
      <c r="B691" s="108">
        <v>2</v>
      </c>
      <c r="C691" s="108">
        <v>2</v>
      </c>
      <c r="D691" s="108">
        <v>1</v>
      </c>
      <c r="E691" s="245">
        <f>SUM(B691:D691)</f>
        <v>5</v>
      </c>
      <c r="F691" s="3"/>
      <c r="G691" s="3"/>
      <c r="H691" s="3"/>
      <c r="I691" s="3"/>
      <c r="J691" s="8"/>
      <c r="K691" s="3"/>
      <c r="L691" s="3"/>
    </row>
    <row r="692" spans="1:12" s="14" customFormat="1" ht="24.75" customHeight="1">
      <c r="A692" s="244" t="s">
        <v>375</v>
      </c>
      <c r="B692" s="108">
        <v>1</v>
      </c>
      <c r="C692" s="108">
        <v>1</v>
      </c>
      <c r="D692" s="108">
        <v>5</v>
      </c>
      <c r="E692" s="245">
        <f>SUM(B692:D692)</f>
        <v>7</v>
      </c>
      <c r="F692" s="3"/>
      <c r="G692" s="3"/>
      <c r="H692" s="3"/>
      <c r="I692" s="3"/>
      <c r="J692" s="8"/>
      <c r="K692" s="3"/>
      <c r="L692" s="3"/>
    </row>
    <row r="693" spans="1:12" s="14" customFormat="1" ht="24.75" customHeight="1" thickBot="1">
      <c r="A693" s="246" t="s">
        <v>214</v>
      </c>
      <c r="B693" s="247">
        <f>SUM(B690:B692)</f>
        <v>3</v>
      </c>
      <c r="C693" s="247">
        <f>SUM(C690:C692)</f>
        <v>4</v>
      </c>
      <c r="D693" s="247">
        <f>SUM(D690:D692)</f>
        <v>6</v>
      </c>
      <c r="E693" s="248">
        <f>SUM(E690:E692)</f>
        <v>13</v>
      </c>
      <c r="F693" s="3"/>
      <c r="G693" s="3"/>
      <c r="H693" s="3"/>
      <c r="I693" s="3"/>
      <c r="J693" s="8"/>
      <c r="K693" s="3"/>
      <c r="L693" s="3"/>
    </row>
    <row r="694" spans="1:12" s="14" customFormat="1" ht="15.75">
      <c r="A694" s="3"/>
      <c r="B694" s="2"/>
      <c r="C694" s="3"/>
      <c r="D694" s="3"/>
      <c r="E694" s="3"/>
      <c r="F694" s="3"/>
      <c r="G694" s="3"/>
      <c r="H694" s="3"/>
      <c r="I694" s="3"/>
      <c r="J694" s="8"/>
      <c r="K694" s="3"/>
      <c r="L694" s="3"/>
    </row>
    <row r="695" spans="1:12" s="14" customFormat="1" ht="15.75">
      <c r="A695" s="3"/>
      <c r="B695" s="2"/>
      <c r="C695" s="3"/>
      <c r="D695" s="3"/>
      <c r="E695" s="3"/>
      <c r="F695" s="3"/>
      <c r="G695" s="3"/>
      <c r="H695" s="3"/>
      <c r="I695" s="3"/>
      <c r="J695" s="8"/>
      <c r="K695" s="3"/>
      <c r="L695" s="3"/>
    </row>
    <row r="696" spans="1:12" s="14" customFormat="1" ht="26.25" customHeight="1">
      <c r="A696" s="151" t="s">
        <v>378</v>
      </c>
      <c r="B696" s="447" t="s">
        <v>379</v>
      </c>
      <c r="C696" s="447"/>
      <c r="D696" s="3"/>
      <c r="E696" s="3"/>
      <c r="F696" s="3"/>
      <c r="G696" s="3"/>
      <c r="H696" s="3"/>
      <c r="I696" s="3"/>
      <c r="J696" s="8"/>
      <c r="K696" s="3"/>
      <c r="L696" s="3"/>
    </row>
    <row r="697" spans="1:12" s="14" customFormat="1" ht="16.5" thickBot="1">
      <c r="A697" s="3"/>
      <c r="B697" s="2"/>
      <c r="C697" s="3"/>
      <c r="D697" s="3"/>
      <c r="E697" s="3"/>
      <c r="F697" s="3"/>
      <c r="G697" s="3"/>
      <c r="H697" s="3"/>
      <c r="I697" s="3"/>
      <c r="J697" s="8"/>
      <c r="K697" s="3"/>
      <c r="L697" s="3"/>
    </row>
    <row r="698" spans="1:12" s="14" customFormat="1" ht="81" customHeight="1" thickBot="1">
      <c r="A698" s="249"/>
      <c r="B698" s="209" t="s">
        <v>380</v>
      </c>
      <c r="C698" s="209" t="s">
        <v>381</v>
      </c>
      <c r="D698" s="209" t="s">
        <v>382</v>
      </c>
      <c r="E698" s="209" t="s">
        <v>383</v>
      </c>
      <c r="F698" s="209" t="s">
        <v>384</v>
      </c>
      <c r="G698" s="210" t="s">
        <v>214</v>
      </c>
      <c r="H698" s="3"/>
      <c r="I698" s="3"/>
      <c r="J698" s="8"/>
      <c r="K698" s="3"/>
      <c r="L698" s="3"/>
    </row>
    <row r="699" spans="1:12" s="14" customFormat="1" ht="58.5" customHeight="1">
      <c r="A699" s="250" t="s">
        <v>385</v>
      </c>
      <c r="B699" s="251">
        <v>14</v>
      </c>
      <c r="C699" s="251">
        <v>40</v>
      </c>
      <c r="D699" s="251">
        <v>100</v>
      </c>
      <c r="E699" s="251"/>
      <c r="F699" s="251">
        <v>6</v>
      </c>
      <c r="G699" s="252">
        <f>SUM(B699:F699)</f>
        <v>160</v>
      </c>
      <c r="H699" s="3"/>
      <c r="I699" s="3"/>
      <c r="J699" s="8"/>
      <c r="K699" s="3"/>
      <c r="L699" s="3"/>
    </row>
    <row r="700" spans="1:12" s="14" customFormat="1" ht="58.5" customHeight="1" thickBot="1">
      <c r="A700" s="246" t="s">
        <v>386</v>
      </c>
      <c r="B700" s="253">
        <v>15</v>
      </c>
      <c r="C700" s="254">
        <v>39</v>
      </c>
      <c r="D700" s="254">
        <v>99</v>
      </c>
      <c r="E700" s="254"/>
      <c r="F700" s="254">
        <v>6</v>
      </c>
      <c r="G700" s="248">
        <f>SUM(B700:F700)</f>
        <v>159</v>
      </c>
      <c r="H700" s="3"/>
      <c r="I700" s="3"/>
      <c r="J700" s="8"/>
      <c r="K700" s="3"/>
      <c r="L700" s="3"/>
    </row>
    <row r="701" spans="1:12" s="14" customFormat="1" ht="15.75">
      <c r="A701" s="3"/>
      <c r="B701" s="2"/>
      <c r="C701" s="3"/>
      <c r="D701" s="3"/>
      <c r="E701" s="3"/>
      <c r="F701" s="3"/>
      <c r="G701" s="3"/>
      <c r="H701" s="3"/>
      <c r="I701" s="3"/>
      <c r="J701" s="8"/>
      <c r="K701" s="3"/>
      <c r="L701" s="3"/>
    </row>
    <row r="702" spans="1:12" s="14" customFormat="1" ht="15.75">
      <c r="A702" s="3"/>
      <c r="B702" s="2"/>
      <c r="C702" s="3"/>
      <c r="D702" s="3"/>
      <c r="E702" s="3"/>
      <c r="F702" s="3"/>
      <c r="G702" s="3"/>
      <c r="H702" s="3"/>
      <c r="I702" s="3"/>
      <c r="J702" s="8"/>
      <c r="K702" s="3"/>
      <c r="L702" s="3"/>
    </row>
    <row r="703" spans="1:12" s="14" customFormat="1" ht="15.75">
      <c r="A703" s="3"/>
      <c r="B703" s="2"/>
      <c r="C703" s="3"/>
      <c r="D703" s="3"/>
      <c r="E703" s="3"/>
      <c r="F703" s="3"/>
      <c r="G703" s="3"/>
      <c r="H703" s="3"/>
      <c r="I703" s="3"/>
      <c r="J703" s="8"/>
      <c r="K703" s="3"/>
      <c r="L703" s="3"/>
    </row>
    <row r="704" spans="1:12" s="14" customFormat="1" ht="15.75">
      <c r="A704" s="3"/>
      <c r="B704" s="2"/>
      <c r="C704" s="3"/>
      <c r="D704" s="3"/>
      <c r="E704" s="3"/>
      <c r="F704" s="3"/>
      <c r="G704" s="3"/>
      <c r="H704" s="3"/>
      <c r="I704" s="3"/>
      <c r="J704" s="8"/>
      <c r="K704" s="3"/>
      <c r="L704" s="3"/>
    </row>
    <row r="705" spans="1:12" s="14" customFormat="1" ht="15.75">
      <c r="A705" s="3"/>
      <c r="B705" s="2"/>
      <c r="C705" s="3"/>
      <c r="D705" s="3"/>
      <c r="E705" s="3"/>
      <c r="F705" s="3"/>
      <c r="G705" s="3"/>
      <c r="H705" s="3"/>
      <c r="I705" s="3"/>
      <c r="J705" s="8"/>
      <c r="K705" s="3"/>
      <c r="L705" s="3"/>
    </row>
    <row r="706" spans="1:12" s="14" customFormat="1" ht="15.75">
      <c r="A706" s="3"/>
      <c r="B706" s="2"/>
      <c r="C706" s="3"/>
      <c r="D706" s="3"/>
      <c r="E706" s="3"/>
      <c r="F706" s="3"/>
      <c r="G706" s="3"/>
      <c r="H706" s="3"/>
      <c r="I706" s="3"/>
      <c r="J706" s="8"/>
      <c r="K706" s="3"/>
      <c r="L706" s="3"/>
    </row>
    <row r="707" spans="1:12" s="14" customFormat="1" ht="15.75">
      <c r="A707" s="3"/>
      <c r="B707" s="2"/>
      <c r="C707" s="3"/>
      <c r="D707" s="3"/>
      <c r="E707" s="3"/>
      <c r="F707" s="3"/>
      <c r="G707" s="3"/>
      <c r="H707" s="3"/>
      <c r="I707" s="3"/>
      <c r="J707" s="8"/>
      <c r="K707" s="3"/>
      <c r="L707" s="3"/>
    </row>
    <row r="708" spans="1:12" s="14" customFormat="1" ht="15.75">
      <c r="A708" s="3"/>
      <c r="B708" s="2"/>
      <c r="C708" s="3"/>
      <c r="D708" s="3"/>
      <c r="E708" s="3"/>
      <c r="F708" s="3"/>
      <c r="G708" s="3"/>
      <c r="H708" s="3"/>
      <c r="I708" s="3"/>
      <c r="J708" s="8"/>
      <c r="K708" s="3"/>
      <c r="L708" s="3"/>
    </row>
    <row r="709" spans="1:12" s="14" customFormat="1" ht="15.75">
      <c r="A709" s="3"/>
      <c r="B709" s="2"/>
      <c r="C709" s="3"/>
      <c r="D709" s="3"/>
      <c r="E709" s="3"/>
      <c r="F709" s="3"/>
      <c r="G709" s="3"/>
      <c r="H709" s="3"/>
      <c r="I709" s="3"/>
      <c r="J709" s="8"/>
      <c r="K709" s="3"/>
      <c r="L709" s="3"/>
    </row>
    <row r="710" spans="1:12" s="14" customFormat="1" ht="15.75">
      <c r="A710" s="3"/>
      <c r="B710" s="2"/>
      <c r="C710" s="3"/>
      <c r="D710" s="3"/>
      <c r="E710" s="3"/>
      <c r="F710" s="3"/>
      <c r="G710" s="3"/>
      <c r="H710" s="3"/>
      <c r="I710" s="3"/>
      <c r="J710" s="8"/>
      <c r="K710" s="3"/>
      <c r="L710" s="3"/>
    </row>
    <row r="711" spans="1:12" s="14" customFormat="1" ht="15.75">
      <c r="A711" s="3"/>
      <c r="B711" s="2"/>
      <c r="C711" s="3"/>
      <c r="D711" s="3"/>
      <c r="E711" s="3"/>
      <c r="F711" s="3"/>
      <c r="G711" s="3"/>
      <c r="H711" s="3"/>
      <c r="I711" s="3"/>
      <c r="J711" s="8"/>
      <c r="K711" s="3"/>
      <c r="L711" s="3"/>
    </row>
    <row r="712" spans="1:12" s="14" customFormat="1" ht="15.75">
      <c r="A712" s="3"/>
      <c r="B712" s="2"/>
      <c r="C712" s="3"/>
      <c r="D712" s="3"/>
      <c r="E712" s="3"/>
      <c r="F712" s="3"/>
      <c r="G712" s="3"/>
      <c r="H712" s="3"/>
      <c r="I712" s="3"/>
      <c r="J712" s="8"/>
      <c r="K712" s="3"/>
      <c r="L712" s="3"/>
    </row>
    <row r="713" spans="1:12" s="14" customFormat="1" ht="15.75">
      <c r="A713" s="3"/>
      <c r="B713" s="2"/>
      <c r="C713" s="3"/>
      <c r="D713" s="3"/>
      <c r="E713" s="3"/>
      <c r="F713" s="3"/>
      <c r="G713" s="3"/>
      <c r="H713" s="3"/>
      <c r="I713" s="3"/>
      <c r="J713" s="8"/>
      <c r="K713" s="3"/>
      <c r="L713" s="3"/>
    </row>
    <row r="714" spans="1:12" s="14" customFormat="1" ht="15.75">
      <c r="A714" s="3"/>
      <c r="B714" s="2"/>
      <c r="C714" s="3"/>
      <c r="D714" s="3"/>
      <c r="E714" s="3"/>
      <c r="F714" s="3"/>
      <c r="G714" s="3"/>
      <c r="H714" s="3"/>
      <c r="I714" s="3"/>
      <c r="J714" s="8"/>
      <c r="K714" s="3"/>
      <c r="L714" s="3"/>
    </row>
    <row r="715" spans="1:12" s="14" customFormat="1" ht="15.75">
      <c r="A715" s="3"/>
      <c r="B715" s="2"/>
      <c r="C715" s="3"/>
      <c r="D715" s="3"/>
      <c r="E715" s="3"/>
      <c r="F715" s="3"/>
      <c r="G715" s="3"/>
      <c r="H715" s="3"/>
      <c r="I715" s="3"/>
      <c r="J715" s="8"/>
      <c r="K715" s="3"/>
      <c r="L715" s="3"/>
    </row>
    <row r="716" spans="1:12" s="14" customFormat="1" ht="15.75">
      <c r="A716" s="3"/>
      <c r="B716" s="2"/>
      <c r="C716" s="3"/>
      <c r="D716" s="3"/>
      <c r="E716" s="3"/>
      <c r="F716" s="3"/>
      <c r="G716" s="3"/>
      <c r="H716" s="3"/>
      <c r="I716" s="3"/>
      <c r="J716" s="8"/>
      <c r="K716" s="3"/>
      <c r="L716" s="3"/>
    </row>
    <row r="717" spans="1:12" s="14" customFormat="1" ht="15.75">
      <c r="A717" s="3"/>
      <c r="B717" s="2"/>
      <c r="C717" s="3"/>
      <c r="D717" s="3"/>
      <c r="E717" s="3"/>
      <c r="F717" s="3"/>
      <c r="G717" s="3"/>
      <c r="H717" s="3"/>
      <c r="I717" s="3"/>
      <c r="J717" s="8"/>
      <c r="K717" s="3"/>
      <c r="L717" s="3"/>
    </row>
    <row r="718" spans="1:12" s="14" customFormat="1" ht="15.75">
      <c r="A718" s="3"/>
      <c r="B718" s="2"/>
      <c r="C718" s="3"/>
      <c r="D718" s="3"/>
      <c r="E718" s="3"/>
      <c r="F718" s="3"/>
      <c r="G718" s="3"/>
      <c r="H718" s="3"/>
      <c r="I718" s="3"/>
      <c r="J718" s="8"/>
      <c r="K718" s="3"/>
      <c r="L718" s="3"/>
    </row>
    <row r="719" spans="1:12" s="14" customFormat="1" ht="15.75">
      <c r="A719" s="3"/>
      <c r="B719" s="2"/>
      <c r="C719" s="3"/>
      <c r="D719" s="3"/>
      <c r="E719" s="3"/>
      <c r="F719" s="3"/>
      <c r="G719" s="3"/>
      <c r="H719" s="3"/>
      <c r="I719" s="3"/>
      <c r="J719" s="8"/>
      <c r="K719" s="3"/>
      <c r="L719" s="3"/>
    </row>
    <row r="720" spans="1:12" s="14" customFormat="1" ht="15.75">
      <c r="A720" s="3"/>
      <c r="B720" s="2"/>
      <c r="C720" s="3"/>
      <c r="D720" s="3"/>
      <c r="E720" s="3"/>
      <c r="F720" s="3"/>
      <c r="G720" s="3"/>
      <c r="H720" s="3"/>
      <c r="I720" s="3"/>
      <c r="J720" s="8"/>
      <c r="K720" s="3"/>
      <c r="L720" s="3"/>
    </row>
    <row r="721" spans="1:12" s="14" customFormat="1" ht="15.75">
      <c r="A721" s="3"/>
      <c r="B721" s="2"/>
      <c r="C721" s="3"/>
      <c r="D721" s="3"/>
      <c r="E721" s="3"/>
      <c r="F721" s="3"/>
      <c r="G721" s="3"/>
      <c r="H721" s="3"/>
      <c r="I721" s="3"/>
      <c r="J721" s="8"/>
      <c r="K721" s="3"/>
      <c r="L721" s="3"/>
    </row>
    <row r="722" spans="1:12" s="14" customFormat="1" ht="15.75">
      <c r="A722" s="3"/>
      <c r="B722" s="2"/>
      <c r="C722" s="3"/>
      <c r="D722" s="3"/>
      <c r="E722" s="3"/>
      <c r="F722" s="3"/>
      <c r="G722" s="3"/>
      <c r="H722" s="3"/>
      <c r="I722" s="3"/>
      <c r="J722" s="8"/>
      <c r="K722" s="3"/>
      <c r="L722" s="3"/>
    </row>
    <row r="723" spans="1:12" s="14" customFormat="1" ht="15.75">
      <c r="A723" s="3"/>
      <c r="B723" s="2"/>
      <c r="C723" s="3"/>
      <c r="D723" s="3"/>
      <c r="E723" s="3"/>
      <c r="F723" s="3"/>
      <c r="G723" s="3"/>
      <c r="H723" s="3"/>
      <c r="I723" s="3"/>
      <c r="J723" s="8"/>
      <c r="K723" s="3"/>
      <c r="L723" s="3"/>
    </row>
    <row r="724" spans="1:12" s="14" customFormat="1" ht="15.75">
      <c r="A724" s="3"/>
      <c r="B724" s="2"/>
      <c r="C724" s="3"/>
      <c r="D724" s="3"/>
      <c r="E724" s="3"/>
      <c r="F724" s="3"/>
      <c r="G724" s="3"/>
      <c r="H724" s="3"/>
      <c r="I724" s="3"/>
      <c r="J724" s="8"/>
      <c r="K724" s="3"/>
      <c r="L724" s="3"/>
    </row>
    <row r="725" spans="1:12" s="14" customFormat="1" ht="15.75">
      <c r="A725" s="3"/>
      <c r="B725" s="2"/>
      <c r="C725" s="3"/>
      <c r="D725" s="3"/>
      <c r="E725" s="3"/>
      <c r="F725" s="3"/>
      <c r="G725" s="3"/>
      <c r="H725" s="3"/>
      <c r="I725" s="3"/>
      <c r="J725" s="8"/>
      <c r="K725" s="3"/>
      <c r="L725" s="3"/>
    </row>
    <row r="726" spans="1:12" s="14" customFormat="1" ht="15.75">
      <c r="A726" s="3"/>
      <c r="B726" s="2"/>
      <c r="C726" s="3"/>
      <c r="D726" s="3"/>
      <c r="E726" s="3"/>
      <c r="F726" s="3"/>
      <c r="G726" s="3"/>
      <c r="H726" s="3"/>
      <c r="I726" s="3"/>
      <c r="J726" s="8"/>
      <c r="K726" s="3"/>
      <c r="L726" s="3"/>
    </row>
    <row r="727" spans="1:12" s="14" customFormat="1" ht="15.75">
      <c r="A727" s="3"/>
      <c r="B727" s="2"/>
      <c r="C727" s="3"/>
      <c r="D727" s="3"/>
      <c r="E727" s="3"/>
      <c r="F727" s="3"/>
      <c r="G727" s="3"/>
      <c r="H727" s="3"/>
      <c r="I727" s="3"/>
      <c r="J727" s="8"/>
      <c r="K727" s="3"/>
      <c r="L727" s="3"/>
    </row>
    <row r="728" spans="1:12" s="14" customFormat="1" ht="15.75">
      <c r="A728" s="3"/>
      <c r="B728" s="2"/>
      <c r="C728" s="3"/>
      <c r="D728" s="3"/>
      <c r="E728" s="3"/>
      <c r="F728" s="3"/>
      <c r="G728" s="3"/>
      <c r="H728" s="3"/>
      <c r="I728" s="3"/>
      <c r="J728" s="8"/>
      <c r="K728" s="3"/>
      <c r="L728" s="3"/>
    </row>
    <row r="729" spans="1:12" s="14" customFormat="1" ht="15.75">
      <c r="A729" s="3"/>
      <c r="B729" s="2"/>
      <c r="C729" s="3"/>
      <c r="D729" s="3"/>
      <c r="E729" s="3"/>
      <c r="F729" s="3"/>
      <c r="G729" s="3"/>
      <c r="H729" s="3"/>
      <c r="I729" s="3"/>
      <c r="J729" s="8"/>
      <c r="K729" s="3"/>
      <c r="L729" s="3"/>
    </row>
    <row r="730" spans="1:12" s="14" customFormat="1" ht="15.75">
      <c r="A730" s="3"/>
      <c r="B730" s="2"/>
      <c r="C730" s="3"/>
      <c r="D730" s="3"/>
      <c r="E730" s="3"/>
      <c r="F730" s="3"/>
      <c r="G730" s="3"/>
      <c r="H730" s="3"/>
      <c r="I730" s="3"/>
      <c r="J730" s="8"/>
      <c r="K730" s="3"/>
      <c r="L730" s="3"/>
    </row>
    <row r="731" spans="1:12" s="14" customFormat="1" ht="15.75">
      <c r="A731" s="3"/>
      <c r="B731" s="2"/>
      <c r="C731" s="3"/>
      <c r="D731" s="3"/>
      <c r="E731" s="3"/>
      <c r="F731" s="3"/>
      <c r="G731" s="3"/>
      <c r="H731" s="3"/>
      <c r="I731" s="3"/>
      <c r="J731" s="8"/>
      <c r="K731" s="3"/>
      <c r="L731" s="3"/>
    </row>
    <row r="732" spans="1:12" s="14" customFormat="1" ht="15.75">
      <c r="A732" s="3"/>
      <c r="B732" s="2"/>
      <c r="C732" s="3"/>
      <c r="D732" s="3"/>
      <c r="E732" s="3"/>
      <c r="F732" s="3"/>
      <c r="G732" s="3"/>
      <c r="H732" s="3"/>
      <c r="I732" s="3"/>
      <c r="J732" s="8"/>
      <c r="K732" s="3"/>
      <c r="L732" s="3"/>
    </row>
    <row r="733" spans="1:12" s="14" customFormat="1" ht="15.75">
      <c r="A733" s="3"/>
      <c r="B733" s="2"/>
      <c r="C733" s="3"/>
      <c r="D733" s="3"/>
      <c r="E733" s="3"/>
      <c r="F733" s="3"/>
      <c r="G733" s="3"/>
      <c r="H733" s="3"/>
      <c r="I733" s="3"/>
      <c r="J733" s="8"/>
      <c r="K733" s="3"/>
      <c r="L733" s="3"/>
    </row>
    <row r="734" spans="1:12" s="14" customFormat="1" ht="15.75">
      <c r="A734" s="3"/>
      <c r="B734" s="2"/>
      <c r="C734" s="3"/>
      <c r="D734" s="3"/>
      <c r="E734" s="3"/>
      <c r="F734" s="3"/>
      <c r="G734" s="3"/>
      <c r="H734" s="3"/>
      <c r="I734" s="3"/>
      <c r="J734" s="8"/>
      <c r="K734" s="3"/>
      <c r="L734" s="3"/>
    </row>
    <row r="735" spans="1:12" s="14" customFormat="1" ht="15.75">
      <c r="A735" s="3"/>
      <c r="B735" s="2"/>
      <c r="C735" s="3"/>
      <c r="D735" s="3"/>
      <c r="E735" s="3"/>
      <c r="F735" s="3"/>
      <c r="G735" s="3"/>
      <c r="H735" s="3"/>
      <c r="I735" s="3"/>
      <c r="J735" s="8"/>
      <c r="K735" s="3"/>
      <c r="L735" s="3"/>
    </row>
    <row r="736" spans="1:12" s="14" customFormat="1" ht="15.75">
      <c r="A736" s="3"/>
      <c r="B736" s="2"/>
      <c r="C736" s="3"/>
      <c r="D736" s="3"/>
      <c r="E736" s="3"/>
      <c r="F736" s="3"/>
      <c r="G736" s="3"/>
      <c r="H736" s="3"/>
      <c r="I736" s="3"/>
      <c r="J736" s="8"/>
      <c r="K736" s="3"/>
      <c r="L736" s="3"/>
    </row>
    <row r="737" spans="1:12" s="14" customFormat="1" ht="15.75">
      <c r="A737" s="3"/>
      <c r="B737" s="2"/>
      <c r="C737" s="3"/>
      <c r="D737" s="3"/>
      <c r="E737" s="3"/>
      <c r="F737" s="3"/>
      <c r="G737" s="3"/>
      <c r="H737" s="3"/>
      <c r="I737" s="3"/>
      <c r="J737" s="8"/>
      <c r="K737" s="3"/>
      <c r="L737" s="3"/>
    </row>
    <row r="738" spans="1:12" s="14" customFormat="1" ht="15.75">
      <c r="A738" s="3"/>
      <c r="B738" s="2"/>
      <c r="C738" s="3"/>
      <c r="D738" s="3"/>
      <c r="E738" s="3"/>
      <c r="F738" s="3"/>
      <c r="G738" s="3"/>
      <c r="H738" s="3"/>
      <c r="I738" s="39"/>
      <c r="J738" s="8"/>
      <c r="K738" s="3"/>
      <c r="L738" s="3"/>
    </row>
    <row r="739" spans="1:12" s="14" customFormat="1" ht="15.75">
      <c r="A739" s="3"/>
      <c r="B739" s="2"/>
      <c r="C739" s="3"/>
      <c r="D739" s="3"/>
      <c r="E739" s="3"/>
      <c r="F739" s="3"/>
      <c r="G739" s="3"/>
      <c r="H739" s="3"/>
      <c r="I739" s="39"/>
      <c r="J739" s="8"/>
      <c r="K739" s="39"/>
      <c r="L739" s="3"/>
    </row>
    <row r="740" spans="1:11" ht="15.75">
      <c r="A740" s="39"/>
      <c r="B740" s="40"/>
      <c r="C740" s="39"/>
      <c r="D740" s="39"/>
      <c r="E740" s="39"/>
      <c r="F740" s="39"/>
      <c r="G740" s="39"/>
      <c r="H740" s="39"/>
      <c r="I740" s="39"/>
      <c r="J740" s="41"/>
      <c r="K740" s="39"/>
    </row>
    <row r="741" spans="1:11" ht="15.75">
      <c r="A741" s="39"/>
      <c r="B741" s="40"/>
      <c r="C741" s="39"/>
      <c r="D741" s="39"/>
      <c r="E741" s="39"/>
      <c r="F741" s="39"/>
      <c r="G741" s="39"/>
      <c r="H741" s="39"/>
      <c r="I741" s="39"/>
      <c r="J741" s="41"/>
      <c r="K741" s="39"/>
    </row>
    <row r="742" spans="1:11" ht="15.75">
      <c r="A742" s="39"/>
      <c r="B742" s="40"/>
      <c r="C742" s="39"/>
      <c r="D742" s="39"/>
      <c r="E742" s="39"/>
      <c r="F742" s="39"/>
      <c r="G742" s="39"/>
      <c r="H742" s="39"/>
      <c r="I742" s="39"/>
      <c r="J742" s="41"/>
      <c r="K742" s="39"/>
    </row>
    <row r="743" spans="1:11" ht="15.75">
      <c r="A743" s="39"/>
      <c r="B743" s="40"/>
      <c r="C743" s="39"/>
      <c r="D743" s="39"/>
      <c r="E743" s="39"/>
      <c r="F743" s="39" t="s">
        <v>260</v>
      </c>
      <c r="G743" s="39"/>
      <c r="H743" s="39"/>
      <c r="I743" s="39"/>
      <c r="J743" s="41"/>
      <c r="K743" s="39"/>
    </row>
    <row r="744" spans="1:11" ht="15.75">
      <c r="A744" s="39"/>
      <c r="B744" s="40"/>
      <c r="C744" s="39"/>
      <c r="D744" s="39"/>
      <c r="E744" s="39"/>
      <c r="F744" s="39"/>
      <c r="G744" s="39"/>
      <c r="H744" s="39"/>
      <c r="J744" s="41"/>
      <c r="K744" s="39"/>
    </row>
    <row r="745" spans="1:10" ht="15.75">
      <c r="A745" s="39"/>
      <c r="B745" s="40"/>
      <c r="C745" s="39"/>
      <c r="D745" s="39"/>
      <c r="E745" s="39"/>
      <c r="F745" s="39"/>
      <c r="G745" s="39"/>
      <c r="H745" s="39"/>
      <c r="J745" s="41"/>
    </row>
    <row r="746" ht="15.75">
      <c r="B746" s="2"/>
    </row>
    <row r="747" ht="15.75">
      <c r="B747" s="2"/>
    </row>
    <row r="748" ht="15.75">
      <c r="B748" s="2"/>
    </row>
    <row r="749" ht="15.75">
      <c r="B749" s="2"/>
    </row>
    <row r="750" ht="15.75">
      <c r="B750" s="2"/>
    </row>
    <row r="751" ht="15.75">
      <c r="B751" s="2"/>
    </row>
    <row r="752" ht="15.75">
      <c r="B752" s="2"/>
    </row>
    <row r="753" ht="15.75">
      <c r="B753" s="2"/>
    </row>
    <row r="754" ht="15.75">
      <c r="B754" s="2"/>
    </row>
    <row r="755" ht="15.75">
      <c r="B755" s="2"/>
    </row>
    <row r="756" ht="15.75">
      <c r="B756" s="2"/>
    </row>
    <row r="757" ht="15.75">
      <c r="B757" s="2"/>
    </row>
    <row r="758" ht="15.75">
      <c r="B758" s="2"/>
    </row>
    <row r="759" ht="15.75">
      <c r="B759" s="2"/>
    </row>
    <row r="760" ht="15.75">
      <c r="B760" s="2"/>
    </row>
    <row r="761" ht="15.75">
      <c r="B761" s="2"/>
    </row>
    <row r="762" ht="15.75">
      <c r="B762" s="2"/>
    </row>
    <row r="763" ht="15.75">
      <c r="B763" s="2"/>
    </row>
    <row r="764" ht="15.75">
      <c r="B764" s="2"/>
    </row>
    <row r="765" ht="15.75">
      <c r="B765" s="2"/>
    </row>
    <row r="766" ht="15.75">
      <c r="B766" s="2"/>
    </row>
    <row r="767" ht="15.75">
      <c r="B767" s="2"/>
    </row>
    <row r="768" ht="15.75">
      <c r="B768" s="2"/>
    </row>
    <row r="769" ht="15.75">
      <c r="B769" s="2"/>
    </row>
    <row r="770" ht="15.75">
      <c r="B770" s="2"/>
    </row>
    <row r="771" ht="15.75">
      <c r="B771" s="2"/>
    </row>
    <row r="772" ht="15.75">
      <c r="B772" s="2"/>
    </row>
    <row r="773" ht="15.75">
      <c r="B773" s="2"/>
    </row>
    <row r="774" ht="15.75">
      <c r="B774" s="2"/>
    </row>
    <row r="775" ht="15.75">
      <c r="B775" s="2"/>
    </row>
    <row r="776" ht="15.75">
      <c r="B776" s="2"/>
    </row>
    <row r="777" ht="15.75">
      <c r="B777" s="2"/>
    </row>
    <row r="778" ht="15.75">
      <c r="B778" s="2"/>
    </row>
    <row r="779" ht="15.75">
      <c r="B779" s="2"/>
    </row>
    <row r="780" ht="15.75">
      <c r="B780" s="2"/>
    </row>
    <row r="781" ht="15.75">
      <c r="B781" s="2"/>
    </row>
    <row r="782" ht="15.75">
      <c r="B782" s="2"/>
    </row>
    <row r="783" ht="15.75">
      <c r="B783" s="2"/>
    </row>
    <row r="784" ht="15.75">
      <c r="B784" s="2"/>
    </row>
    <row r="785" ht="15.75">
      <c r="B785" s="2"/>
    </row>
    <row r="786" ht="15.75">
      <c r="B786" s="2"/>
    </row>
    <row r="787" ht="15.75">
      <c r="B787" s="2"/>
    </row>
    <row r="788" ht="15.75">
      <c r="B788" s="2"/>
    </row>
    <row r="789" ht="15.75">
      <c r="B789" s="2"/>
    </row>
    <row r="790" ht="15.75">
      <c r="B790" s="2"/>
    </row>
    <row r="791" ht="15.75">
      <c r="B791" s="2"/>
    </row>
    <row r="792" ht="15.75">
      <c r="B792" s="2"/>
    </row>
    <row r="793" ht="15.75">
      <c r="B793" s="2"/>
    </row>
    <row r="794" ht="15.75">
      <c r="B794" s="2"/>
    </row>
    <row r="795" ht="15.75">
      <c r="B795" s="2"/>
    </row>
    <row r="796" ht="15.75">
      <c r="B796" s="2"/>
    </row>
    <row r="797" ht="15.75">
      <c r="B797" s="2"/>
    </row>
    <row r="798" ht="15.75">
      <c r="B798" s="2"/>
    </row>
    <row r="799" ht="15.75">
      <c r="B799" s="2"/>
    </row>
    <row r="800" ht="15.75">
      <c r="B800" s="2"/>
    </row>
    <row r="801" ht="15.75">
      <c r="B801" s="2"/>
    </row>
    <row r="802" ht="15.75">
      <c r="B802" s="2"/>
    </row>
    <row r="803" ht="15.75">
      <c r="B803" s="2"/>
    </row>
    <row r="804" ht="15.75">
      <c r="B804" s="2"/>
    </row>
    <row r="805" ht="15.75">
      <c r="B805" s="2"/>
    </row>
    <row r="806" ht="15.75">
      <c r="B806" s="2"/>
    </row>
    <row r="807" ht="15.75">
      <c r="B807" s="2"/>
    </row>
    <row r="808" ht="15.75">
      <c r="B808" s="2"/>
    </row>
    <row r="809" ht="15.75">
      <c r="B809" s="2"/>
    </row>
    <row r="810" ht="15.75">
      <c r="B810" s="2"/>
    </row>
    <row r="811" ht="15.75">
      <c r="B811" s="2"/>
    </row>
    <row r="812" ht="15.75">
      <c r="B812" s="2"/>
    </row>
    <row r="813" ht="15.75">
      <c r="B813" s="2"/>
    </row>
    <row r="814" ht="15.75">
      <c r="B814" s="2"/>
    </row>
    <row r="815" ht="15.75">
      <c r="B815" s="2"/>
    </row>
    <row r="816" ht="15.75">
      <c r="B816" s="2"/>
    </row>
    <row r="817" ht="15.75">
      <c r="B817" s="2"/>
    </row>
    <row r="818" ht="15.75">
      <c r="B818" s="2"/>
    </row>
    <row r="819" ht="15.75">
      <c r="B819" s="2"/>
    </row>
    <row r="820" ht="15.75">
      <c r="B820" s="2"/>
    </row>
    <row r="821" ht="15.75">
      <c r="B821" s="2"/>
    </row>
    <row r="822" ht="15.75">
      <c r="B822" s="2"/>
    </row>
    <row r="823" ht="15.75">
      <c r="B823" s="2"/>
    </row>
    <row r="824" ht="15.75">
      <c r="B824" s="2"/>
    </row>
    <row r="825" ht="15.75">
      <c r="B825" s="2"/>
    </row>
    <row r="826" ht="15.75">
      <c r="B826" s="2"/>
    </row>
    <row r="827" ht="15.75">
      <c r="B827" s="2"/>
    </row>
    <row r="828" ht="15.75">
      <c r="B828" s="2"/>
    </row>
    <row r="829" ht="15.75">
      <c r="B829" s="2"/>
    </row>
    <row r="830" ht="15.75">
      <c r="B830" s="2"/>
    </row>
    <row r="831" ht="15.75">
      <c r="B831" s="2"/>
    </row>
    <row r="832" ht="15.75">
      <c r="B832" s="2"/>
    </row>
    <row r="833" ht="15.75">
      <c r="B833" s="2"/>
    </row>
    <row r="834" ht="15.75">
      <c r="B834" s="2"/>
    </row>
    <row r="835" ht="15.75">
      <c r="B835" s="2"/>
    </row>
    <row r="836" ht="15.75">
      <c r="B836" s="2"/>
    </row>
    <row r="837" ht="15.75">
      <c r="B837" s="2"/>
    </row>
    <row r="838" ht="15.75">
      <c r="B838" s="2"/>
    </row>
    <row r="839" ht="15.75">
      <c r="B839" s="2"/>
    </row>
    <row r="840" ht="15.75">
      <c r="B840" s="2"/>
    </row>
    <row r="841" ht="15.75">
      <c r="B841" s="2"/>
    </row>
    <row r="842" ht="15.75">
      <c r="B842" s="2"/>
    </row>
    <row r="843" ht="15.75">
      <c r="B843" s="2"/>
    </row>
    <row r="844" ht="15.75">
      <c r="B844" s="2"/>
    </row>
    <row r="845" ht="15.75">
      <c r="B845" s="2"/>
    </row>
    <row r="846" ht="15.75">
      <c r="B846" s="2"/>
    </row>
    <row r="847" ht="15.75">
      <c r="B847" s="2"/>
    </row>
    <row r="848" ht="15.75">
      <c r="B848" s="2"/>
    </row>
    <row r="849" ht="15.75">
      <c r="B849" s="2"/>
    </row>
    <row r="850" ht="15.75">
      <c r="B850" s="2"/>
    </row>
    <row r="851" ht="15.75">
      <c r="B851" s="2"/>
    </row>
    <row r="852" ht="15.75">
      <c r="B852" s="2"/>
    </row>
    <row r="853" ht="15.75">
      <c r="B853" s="2"/>
    </row>
    <row r="854" ht="15.75">
      <c r="B854" s="2"/>
    </row>
    <row r="855" ht="15.75">
      <c r="B855" s="2"/>
    </row>
    <row r="856" ht="15.75">
      <c r="B856" s="2"/>
    </row>
    <row r="857" ht="15.75">
      <c r="B857" s="2"/>
    </row>
    <row r="858" ht="15.75">
      <c r="B858" s="2"/>
    </row>
    <row r="859" ht="15.75">
      <c r="B859" s="2"/>
    </row>
    <row r="860" ht="15.75">
      <c r="B860" s="2"/>
    </row>
    <row r="861" ht="15.75">
      <c r="B861" s="2"/>
    </row>
    <row r="862" ht="15.75">
      <c r="B862" s="2"/>
    </row>
    <row r="863" ht="15.75">
      <c r="B863" s="2"/>
    </row>
    <row r="864" ht="15.75">
      <c r="B864" s="2"/>
    </row>
    <row r="865" ht="15.75">
      <c r="B865" s="2"/>
    </row>
    <row r="866" ht="15.75">
      <c r="B866" s="2"/>
    </row>
    <row r="867" ht="15.75">
      <c r="B867" s="2"/>
    </row>
    <row r="868" ht="15.75">
      <c r="B868" s="2"/>
    </row>
    <row r="869" ht="15.75">
      <c r="B869" s="2"/>
    </row>
    <row r="870" ht="15.75">
      <c r="B870" s="2"/>
    </row>
    <row r="871" ht="15.75">
      <c r="B871" s="2"/>
    </row>
    <row r="872" ht="15.75">
      <c r="B872" s="2"/>
    </row>
    <row r="873" ht="15.75">
      <c r="B873" s="2"/>
    </row>
    <row r="874" ht="15.75">
      <c r="B874" s="2"/>
    </row>
    <row r="875" ht="15.75">
      <c r="B875" s="2"/>
    </row>
    <row r="876" ht="15.75">
      <c r="B876" s="2"/>
    </row>
    <row r="877" ht="15.75">
      <c r="B877" s="2"/>
    </row>
    <row r="878" ht="15.75">
      <c r="B878" s="2"/>
    </row>
    <row r="879" ht="15.75">
      <c r="B879" s="2"/>
    </row>
    <row r="880" ht="15.75">
      <c r="B880" s="2"/>
    </row>
    <row r="881" ht="15.75">
      <c r="B881" s="2"/>
    </row>
    <row r="882" ht="15.75">
      <c r="B882" s="2"/>
    </row>
    <row r="883" ht="15.75">
      <c r="B883" s="2"/>
    </row>
    <row r="884" ht="15.75">
      <c r="B884" s="2"/>
    </row>
    <row r="885" ht="15.75">
      <c r="B885" s="2"/>
    </row>
    <row r="886" ht="15.75">
      <c r="B886" s="2"/>
    </row>
    <row r="887" ht="15.75">
      <c r="B887" s="2"/>
    </row>
    <row r="888" ht="15.75">
      <c r="B888" s="2"/>
    </row>
    <row r="889" ht="15.75">
      <c r="B889" s="2"/>
    </row>
    <row r="890" ht="15.75">
      <c r="B890" s="2"/>
    </row>
    <row r="891" ht="15.75">
      <c r="B891" s="2"/>
    </row>
    <row r="892" ht="15.75">
      <c r="B892" s="2"/>
    </row>
    <row r="893" ht="15.75">
      <c r="B893" s="2"/>
    </row>
    <row r="894" ht="15.75">
      <c r="B894" s="2"/>
    </row>
    <row r="895" ht="15.75">
      <c r="B895" s="2"/>
    </row>
    <row r="896" ht="15.75">
      <c r="B896" s="2"/>
    </row>
    <row r="897" ht="15.75">
      <c r="B897" s="2"/>
    </row>
    <row r="898" ht="15.75">
      <c r="B898" s="2"/>
    </row>
    <row r="899" ht="15.75">
      <c r="B899" s="2"/>
    </row>
    <row r="900" ht="15.75">
      <c r="B900" s="2"/>
    </row>
    <row r="901" ht="15.75">
      <c r="B901" s="2"/>
    </row>
    <row r="902" ht="15.75">
      <c r="B902" s="2"/>
    </row>
    <row r="903" ht="15.75">
      <c r="B903" s="2"/>
    </row>
    <row r="904" ht="15.75">
      <c r="B904" s="2"/>
    </row>
    <row r="905" ht="15.75">
      <c r="B905" s="2"/>
    </row>
    <row r="906" ht="15.75">
      <c r="B906" s="2"/>
    </row>
    <row r="907" ht="15.75">
      <c r="B907" s="2"/>
    </row>
    <row r="908" ht="15.75">
      <c r="B908" s="2"/>
    </row>
    <row r="909" ht="15.75">
      <c r="B909" s="2"/>
    </row>
    <row r="910" ht="15.75">
      <c r="B910" s="2"/>
    </row>
    <row r="911" ht="15.75">
      <c r="B911" s="2"/>
    </row>
    <row r="912" ht="15.75">
      <c r="B912" s="2"/>
    </row>
    <row r="913" ht="15.75">
      <c r="B913" s="2"/>
    </row>
    <row r="914" ht="15.75">
      <c r="B914" s="2"/>
    </row>
    <row r="915" ht="15.75">
      <c r="B915" s="2"/>
    </row>
    <row r="916" ht="15.75">
      <c r="B916" s="2"/>
    </row>
    <row r="917" ht="15.75">
      <c r="B917" s="2"/>
    </row>
    <row r="918" ht="15.75">
      <c r="B918" s="2"/>
    </row>
    <row r="919" ht="15.75">
      <c r="B919" s="2"/>
    </row>
    <row r="920" ht="15.75">
      <c r="B920" s="2"/>
    </row>
    <row r="921" ht="15.75">
      <c r="B921" s="2"/>
    </row>
    <row r="922" ht="15.75">
      <c r="B922" s="2"/>
    </row>
    <row r="923" ht="15.75">
      <c r="B923" s="2"/>
    </row>
    <row r="924" ht="15.75">
      <c r="B924" s="2"/>
    </row>
    <row r="925" ht="15.75">
      <c r="B925" s="2"/>
    </row>
    <row r="926" ht="15.75">
      <c r="B926" s="2"/>
    </row>
    <row r="927" ht="15.75">
      <c r="B927" s="2"/>
    </row>
    <row r="928" ht="15.75">
      <c r="B928" s="2"/>
    </row>
    <row r="929" ht="15.75">
      <c r="B929" s="2"/>
    </row>
    <row r="930" ht="15.75">
      <c r="B930" s="2"/>
    </row>
    <row r="931" ht="15.75">
      <c r="B931" s="2"/>
    </row>
    <row r="932" ht="15.75">
      <c r="B932" s="2"/>
    </row>
    <row r="933" ht="15.75">
      <c r="B933" s="2"/>
    </row>
    <row r="934" ht="15.75">
      <c r="B934" s="2"/>
    </row>
    <row r="935" ht="15.75">
      <c r="B935" s="2"/>
    </row>
    <row r="936" ht="15.75">
      <c r="B936" s="2"/>
    </row>
    <row r="937" ht="15.75">
      <c r="B937" s="2"/>
    </row>
    <row r="938" ht="15.75">
      <c r="B938" s="2"/>
    </row>
    <row r="939" ht="15.75">
      <c r="B939" s="2"/>
    </row>
    <row r="940" ht="15.75">
      <c r="B940" s="2"/>
    </row>
    <row r="941" ht="15.75">
      <c r="B941" s="2"/>
    </row>
    <row r="942" ht="15.75">
      <c r="B942" s="2"/>
    </row>
    <row r="943" ht="15.75">
      <c r="B943" s="2"/>
    </row>
    <row r="944" ht="15.75">
      <c r="B944" s="2"/>
    </row>
    <row r="945" ht="15.75">
      <c r="B945" s="2"/>
    </row>
    <row r="946" ht="15.75">
      <c r="B946" s="2"/>
    </row>
    <row r="947" ht="15.75">
      <c r="B947" s="2"/>
    </row>
    <row r="948" ht="15.75">
      <c r="B948" s="2"/>
    </row>
    <row r="949" ht="15.75">
      <c r="B949" s="2"/>
    </row>
    <row r="950" ht="15.75">
      <c r="B950" s="2"/>
    </row>
    <row r="951" ht="15.75">
      <c r="B951" s="2"/>
    </row>
    <row r="952" ht="15.75">
      <c r="B952" s="2"/>
    </row>
    <row r="953" ht="15.75">
      <c r="B953" s="2"/>
    </row>
    <row r="954" ht="15.75">
      <c r="B954" s="2"/>
    </row>
    <row r="955" ht="15.75">
      <c r="B955" s="2"/>
    </row>
    <row r="956" ht="15.75">
      <c r="B956" s="2"/>
    </row>
    <row r="957" ht="15.75">
      <c r="B957" s="2"/>
    </row>
    <row r="958" ht="15.75">
      <c r="B958" s="2"/>
    </row>
    <row r="959" ht="15.75">
      <c r="B959" s="2"/>
    </row>
    <row r="960" ht="15.75">
      <c r="B960" s="2"/>
    </row>
    <row r="961" ht="15.75">
      <c r="B961" s="2"/>
    </row>
    <row r="962" ht="15.75">
      <c r="B962" s="2"/>
    </row>
    <row r="963" ht="15.75">
      <c r="B963" s="2"/>
    </row>
    <row r="964" ht="15.75">
      <c r="B964" s="2"/>
    </row>
    <row r="965" ht="15.75">
      <c r="B965" s="2"/>
    </row>
    <row r="966" ht="15.75">
      <c r="B966" s="2"/>
    </row>
    <row r="967" ht="15.75">
      <c r="B967" s="2"/>
    </row>
    <row r="968" ht="15.75">
      <c r="B968" s="2"/>
    </row>
    <row r="969" ht="15.75">
      <c r="B969" s="2"/>
    </row>
    <row r="970" ht="15.75">
      <c r="B970" s="2"/>
    </row>
    <row r="971" ht="15.75">
      <c r="B971" s="2"/>
    </row>
    <row r="972" ht="15.75">
      <c r="B972" s="2"/>
    </row>
    <row r="973" ht="15.75">
      <c r="B973" s="2"/>
    </row>
    <row r="974" ht="15.75">
      <c r="B974" s="2"/>
    </row>
    <row r="975" ht="15.75">
      <c r="B975" s="2"/>
    </row>
    <row r="976" ht="15.75">
      <c r="B976" s="2"/>
    </row>
    <row r="977" ht="15.75">
      <c r="B977" s="2"/>
    </row>
    <row r="978" ht="15.75">
      <c r="B978" s="2"/>
    </row>
    <row r="979" ht="15.75">
      <c r="B979" s="2"/>
    </row>
    <row r="980" ht="15.75">
      <c r="B980" s="2"/>
    </row>
    <row r="981" ht="15.75">
      <c r="B981" s="2"/>
    </row>
    <row r="982" ht="15.75">
      <c r="B982" s="2"/>
    </row>
    <row r="983" ht="15.75">
      <c r="B983" s="2"/>
    </row>
    <row r="984" ht="15.75">
      <c r="B984" s="2"/>
    </row>
    <row r="985" ht="15.75">
      <c r="B985" s="2"/>
    </row>
    <row r="986" ht="15.75">
      <c r="B986" s="2"/>
    </row>
    <row r="987" ht="15.75">
      <c r="B987" s="2"/>
    </row>
    <row r="988" ht="15.75">
      <c r="B988" s="2"/>
    </row>
    <row r="989" ht="15.75">
      <c r="B989" s="2"/>
    </row>
    <row r="990" ht="15.75">
      <c r="B990" s="2"/>
    </row>
    <row r="991" ht="15.75">
      <c r="B991" s="2"/>
    </row>
    <row r="992" ht="15.75">
      <c r="B992" s="2"/>
    </row>
    <row r="993" ht="15.75">
      <c r="B993" s="2"/>
    </row>
    <row r="994" ht="15.75">
      <c r="B994" s="2"/>
    </row>
    <row r="995" ht="15.75">
      <c r="B995" s="2"/>
    </row>
    <row r="996" ht="15.75">
      <c r="B996" s="2"/>
    </row>
    <row r="997" ht="15.75">
      <c r="B997" s="2"/>
    </row>
    <row r="998" ht="15.75">
      <c r="B998" s="2"/>
    </row>
    <row r="999" ht="15.75">
      <c r="B999" s="2"/>
    </row>
    <row r="1000" ht="15.75">
      <c r="B1000" s="2"/>
    </row>
    <row r="1001" ht="15.75">
      <c r="B1001" s="2"/>
    </row>
    <row r="1002" ht="15.75">
      <c r="B1002" s="2"/>
    </row>
    <row r="1003" ht="15.75">
      <c r="B1003" s="2"/>
    </row>
    <row r="1004" ht="15.75">
      <c r="B1004" s="2"/>
    </row>
    <row r="1005" ht="15.75">
      <c r="B1005" s="2"/>
    </row>
    <row r="1006" ht="15.75">
      <c r="B1006" s="2"/>
    </row>
    <row r="1007" ht="15.75">
      <c r="B1007" s="2"/>
    </row>
    <row r="1008" ht="15.75">
      <c r="B1008" s="2"/>
    </row>
    <row r="1009" ht="15.75">
      <c r="B1009" s="2"/>
    </row>
    <row r="1010" ht="15.75">
      <c r="B1010" s="2"/>
    </row>
    <row r="1011" ht="15.75">
      <c r="B1011" s="2"/>
    </row>
    <row r="1012" ht="15.75">
      <c r="B1012" s="2"/>
    </row>
    <row r="1013" ht="15.75">
      <c r="B1013" s="2"/>
    </row>
    <row r="1014" ht="15.75">
      <c r="B1014" s="2"/>
    </row>
    <row r="1015" ht="15.75">
      <c r="B1015" s="2"/>
    </row>
    <row r="1016" ht="15.75">
      <c r="B1016" s="2"/>
    </row>
    <row r="1017" ht="15.75">
      <c r="B1017" s="2"/>
    </row>
    <row r="1018" ht="15.75">
      <c r="B1018" s="2"/>
    </row>
    <row r="1019" ht="15.75">
      <c r="B1019" s="2"/>
    </row>
    <row r="1020" ht="15.75">
      <c r="B1020" s="2"/>
    </row>
    <row r="1021" ht="15.75">
      <c r="B1021" s="2"/>
    </row>
    <row r="1022" ht="15.75">
      <c r="B1022" s="2"/>
    </row>
    <row r="1023" ht="15.75">
      <c r="B1023" s="2"/>
    </row>
    <row r="1024" ht="15.75">
      <c r="B1024" s="2"/>
    </row>
    <row r="1025" ht="15.75">
      <c r="B1025" s="2"/>
    </row>
    <row r="1026" ht="15.75">
      <c r="B1026" s="2"/>
    </row>
    <row r="1027" ht="15.75">
      <c r="B1027" s="2"/>
    </row>
    <row r="1028" ht="15.75">
      <c r="B1028" s="2"/>
    </row>
    <row r="1029" ht="15.75">
      <c r="B1029" s="2"/>
    </row>
    <row r="1030" ht="15.75">
      <c r="B1030" s="2"/>
    </row>
    <row r="1031" ht="15.75">
      <c r="B1031" s="2"/>
    </row>
    <row r="1032" ht="15.75">
      <c r="B1032" s="2"/>
    </row>
    <row r="1033" ht="15.75">
      <c r="B1033" s="2"/>
    </row>
    <row r="1034" ht="15.75">
      <c r="B1034" s="2"/>
    </row>
    <row r="1035" ht="15.75">
      <c r="B1035" s="2"/>
    </row>
    <row r="1036" ht="15.75">
      <c r="B1036" s="2"/>
    </row>
    <row r="1037" ht="15.75">
      <c r="B1037" s="2"/>
    </row>
    <row r="1038" ht="15.75">
      <c r="B1038" s="2"/>
    </row>
    <row r="1039" ht="15.75">
      <c r="B1039" s="2"/>
    </row>
    <row r="1040" ht="15.75">
      <c r="B1040" s="2"/>
    </row>
    <row r="1041" ht="15.75">
      <c r="B1041" s="2"/>
    </row>
    <row r="1042" ht="15.75">
      <c r="B1042" s="2"/>
    </row>
    <row r="1043" ht="15.75">
      <c r="B1043" s="2"/>
    </row>
    <row r="1044" ht="15.75">
      <c r="B1044" s="2"/>
    </row>
    <row r="1045" ht="15.75">
      <c r="B1045" s="2"/>
    </row>
    <row r="1046" ht="15.75">
      <c r="B1046" s="2"/>
    </row>
    <row r="1047" ht="15.75">
      <c r="B1047" s="2"/>
    </row>
    <row r="1048" ht="15.75">
      <c r="B1048" s="2"/>
    </row>
    <row r="1049" ht="15.75">
      <c r="B1049" s="2"/>
    </row>
    <row r="1050" ht="15.75">
      <c r="B1050" s="2"/>
    </row>
    <row r="1051" ht="15.75">
      <c r="B1051" s="2"/>
    </row>
    <row r="1052" ht="15.75">
      <c r="B1052" s="2"/>
    </row>
    <row r="1053" ht="15.75">
      <c r="B1053" s="2"/>
    </row>
    <row r="1054" ht="15.75">
      <c r="B1054" s="2"/>
    </row>
    <row r="1055" ht="15.75">
      <c r="B1055" s="2"/>
    </row>
    <row r="1056" ht="15.75">
      <c r="B1056" s="2"/>
    </row>
    <row r="1057" ht="15.75">
      <c r="B1057" s="2"/>
    </row>
    <row r="1058" ht="15.75">
      <c r="B1058" s="2"/>
    </row>
    <row r="1059" ht="15.75">
      <c r="B1059" s="2"/>
    </row>
    <row r="1060" ht="15.75">
      <c r="B1060" s="2"/>
    </row>
    <row r="1061" ht="15.75">
      <c r="B1061" s="2"/>
    </row>
    <row r="1062" ht="15.75">
      <c r="B1062" s="2"/>
    </row>
    <row r="1063" ht="15.75">
      <c r="B1063" s="2"/>
    </row>
    <row r="1064" ht="15.75">
      <c r="B1064" s="2"/>
    </row>
    <row r="1065" ht="15.75">
      <c r="B1065" s="2"/>
    </row>
    <row r="1066" ht="15.75">
      <c r="B1066" s="2"/>
    </row>
    <row r="1067" ht="15.75">
      <c r="B1067" s="2"/>
    </row>
    <row r="1068" ht="15.75">
      <c r="B1068" s="2"/>
    </row>
    <row r="1069" ht="15.75">
      <c r="B1069" s="2"/>
    </row>
    <row r="1070" ht="15.75">
      <c r="B1070" s="2"/>
    </row>
    <row r="1071" ht="15.75">
      <c r="B1071" s="2"/>
    </row>
    <row r="1072" ht="15.75">
      <c r="B1072" s="2"/>
    </row>
    <row r="1073" ht="15.75">
      <c r="B1073" s="2"/>
    </row>
    <row r="1074" ht="15.75">
      <c r="B1074" s="2"/>
    </row>
    <row r="1075" ht="15.75">
      <c r="B1075" s="2"/>
    </row>
    <row r="1076" ht="15.75">
      <c r="B1076" s="2"/>
    </row>
    <row r="1077" ht="15.75">
      <c r="B1077" s="2"/>
    </row>
    <row r="1078" ht="15.75">
      <c r="B1078" s="2"/>
    </row>
    <row r="1079" ht="15.75">
      <c r="B1079" s="2"/>
    </row>
    <row r="1080" ht="15.75">
      <c r="B1080" s="2"/>
    </row>
    <row r="1081" ht="15.75">
      <c r="B1081" s="2"/>
    </row>
    <row r="1082" ht="15.75">
      <c r="B1082" s="2"/>
    </row>
    <row r="1083" ht="15.75">
      <c r="B1083" s="2"/>
    </row>
    <row r="1084" ht="15.75">
      <c r="B1084" s="2"/>
    </row>
    <row r="1085" ht="15.75">
      <c r="B1085" s="2"/>
    </row>
    <row r="1086" ht="15.75">
      <c r="B1086" s="2"/>
    </row>
    <row r="1087" ht="15.75">
      <c r="B1087" s="2"/>
    </row>
    <row r="1088" ht="15.75">
      <c r="B1088" s="2"/>
    </row>
    <row r="1089" ht="15.75">
      <c r="B1089" s="2"/>
    </row>
    <row r="1090" ht="15.75">
      <c r="B1090" s="2"/>
    </row>
    <row r="1091" ht="15.75">
      <c r="B1091" s="2"/>
    </row>
    <row r="1092" ht="15.75">
      <c r="B1092" s="2"/>
    </row>
    <row r="1093" ht="15.75">
      <c r="B1093" s="2"/>
    </row>
    <row r="1094" ht="15.75">
      <c r="B1094" s="2"/>
    </row>
    <row r="1095" ht="15.75">
      <c r="B1095" s="2"/>
    </row>
    <row r="1096" ht="15.75">
      <c r="B1096" s="2"/>
    </row>
    <row r="1097" ht="15.75">
      <c r="B1097" s="2"/>
    </row>
    <row r="1098" ht="15.75">
      <c r="B1098" s="2"/>
    </row>
    <row r="1099" ht="15.75">
      <c r="B1099" s="2"/>
    </row>
    <row r="1100" ht="15.75">
      <c r="B1100" s="2"/>
    </row>
    <row r="1101" ht="15.75">
      <c r="B1101" s="2"/>
    </row>
    <row r="1102" ht="15.75">
      <c r="B1102" s="2"/>
    </row>
    <row r="1103" ht="15.75">
      <c r="B1103" s="2"/>
    </row>
    <row r="1104" ht="15.75">
      <c r="B1104" s="2"/>
    </row>
    <row r="1105" ht="15.75">
      <c r="B1105" s="2"/>
    </row>
    <row r="1106" ht="15.75">
      <c r="B1106" s="2"/>
    </row>
    <row r="1107" ht="15.75">
      <c r="B1107" s="2"/>
    </row>
    <row r="1108" ht="15.75">
      <c r="B1108" s="2"/>
    </row>
    <row r="1109" ht="15.75">
      <c r="B1109" s="2"/>
    </row>
    <row r="1110" ht="15.75">
      <c r="B1110" s="2"/>
    </row>
    <row r="1111" ht="15.75">
      <c r="B1111" s="2"/>
    </row>
    <row r="1112" ht="15.75">
      <c r="B1112" s="2"/>
    </row>
    <row r="1113" ht="15.75">
      <c r="B1113" s="2"/>
    </row>
    <row r="1114" ht="15.75">
      <c r="B1114" s="2"/>
    </row>
    <row r="1115" ht="15.75">
      <c r="B1115" s="2"/>
    </row>
    <row r="1116" ht="15.75">
      <c r="B1116" s="2"/>
    </row>
    <row r="1117" ht="15.75">
      <c r="B1117" s="2"/>
    </row>
    <row r="1118" ht="15.75">
      <c r="B1118" s="2"/>
    </row>
    <row r="1119" ht="15.75">
      <c r="B1119" s="2"/>
    </row>
    <row r="1120" ht="15.75">
      <c r="B1120" s="2"/>
    </row>
    <row r="1121" ht="15.75">
      <c r="B1121" s="2"/>
    </row>
    <row r="1122" ht="15.75">
      <c r="B1122" s="2"/>
    </row>
    <row r="1123" ht="15.75">
      <c r="B1123" s="2"/>
    </row>
    <row r="1124" ht="15.75">
      <c r="B1124" s="2"/>
    </row>
    <row r="1125" ht="15.75">
      <c r="B1125" s="2"/>
    </row>
    <row r="1126" ht="15.75">
      <c r="B1126" s="2"/>
    </row>
    <row r="1127" ht="15.75">
      <c r="B1127" s="2"/>
    </row>
    <row r="1128" ht="15.75">
      <c r="B1128" s="2"/>
    </row>
    <row r="1129" ht="15.75">
      <c r="B1129" s="2"/>
    </row>
    <row r="1130" ht="15.75">
      <c r="B1130" s="2"/>
    </row>
    <row r="1131" ht="15.75">
      <c r="B1131" s="2"/>
    </row>
    <row r="1132" ht="15.75">
      <c r="B1132" s="2"/>
    </row>
    <row r="1133" ht="15.75">
      <c r="B1133" s="2"/>
    </row>
    <row r="1134" ht="15.75">
      <c r="B1134" s="2"/>
    </row>
    <row r="1135" ht="15.75">
      <c r="B1135" s="2"/>
    </row>
    <row r="1136" ht="15.75">
      <c r="B1136" s="2"/>
    </row>
    <row r="1137" ht="15.75">
      <c r="B1137" s="2"/>
    </row>
    <row r="1138" ht="15.75">
      <c r="B1138" s="2"/>
    </row>
    <row r="1139" ht="15.75">
      <c r="B1139" s="2"/>
    </row>
    <row r="1140" ht="15.75">
      <c r="B1140" s="2"/>
    </row>
    <row r="1141" ht="15.75">
      <c r="B1141" s="2"/>
    </row>
    <row r="1142" ht="15.75">
      <c r="B1142" s="2"/>
    </row>
    <row r="1143" ht="15.75">
      <c r="B1143" s="2"/>
    </row>
    <row r="1144" ht="15.75">
      <c r="B1144" s="2"/>
    </row>
    <row r="1145" ht="15.75">
      <c r="B1145" s="2"/>
    </row>
    <row r="1146" ht="15.75">
      <c r="B1146" s="2"/>
    </row>
    <row r="1147" ht="15.75">
      <c r="B1147" s="2"/>
    </row>
    <row r="1148" ht="15.75">
      <c r="B1148" s="2"/>
    </row>
    <row r="1149" ht="15.75">
      <c r="B1149" s="2"/>
    </row>
    <row r="1150" ht="15.75">
      <c r="B1150" s="2"/>
    </row>
    <row r="1151" ht="15.75">
      <c r="B1151" s="2"/>
    </row>
    <row r="1152" ht="15.75">
      <c r="B1152" s="2"/>
    </row>
    <row r="1153" ht="15.75">
      <c r="B1153" s="2"/>
    </row>
    <row r="1154" ht="15.75">
      <c r="B1154" s="2"/>
    </row>
    <row r="1155" ht="15.75">
      <c r="B1155" s="2"/>
    </row>
    <row r="1156" ht="15.75">
      <c r="B1156" s="2"/>
    </row>
    <row r="1157" ht="15.75">
      <c r="B1157" s="2"/>
    </row>
    <row r="1158" ht="15.75">
      <c r="B1158" s="2"/>
    </row>
    <row r="1159" ht="15.75">
      <c r="B1159" s="2"/>
    </row>
    <row r="1160" ht="15.75">
      <c r="B1160" s="2"/>
    </row>
    <row r="1161" ht="15.75">
      <c r="B1161" s="2"/>
    </row>
    <row r="1162" ht="15.75">
      <c r="B1162" s="2"/>
    </row>
    <row r="1163" ht="15.75">
      <c r="B1163" s="2"/>
    </row>
    <row r="1164" ht="15.75">
      <c r="B1164" s="2"/>
    </row>
    <row r="1165" ht="15.75">
      <c r="B1165" s="2"/>
    </row>
    <row r="1166" ht="15.75">
      <c r="B1166" s="2"/>
    </row>
    <row r="1167" ht="15.75">
      <c r="B1167" s="2"/>
    </row>
    <row r="1168" ht="15.75">
      <c r="B1168" s="2"/>
    </row>
    <row r="1169" ht="15.75">
      <c r="B1169" s="2"/>
    </row>
    <row r="1170" ht="15.75">
      <c r="B1170" s="2"/>
    </row>
    <row r="1171" ht="15.75">
      <c r="B1171" s="2"/>
    </row>
    <row r="1172" ht="15.75">
      <c r="B1172" s="2"/>
    </row>
    <row r="1173" ht="15.75">
      <c r="B1173" s="2"/>
    </row>
    <row r="1174" ht="15.75">
      <c r="B1174" s="2"/>
    </row>
    <row r="1175" ht="15.75">
      <c r="B1175" s="2"/>
    </row>
    <row r="1176" ht="15.75">
      <c r="B1176" s="2"/>
    </row>
    <row r="1177" ht="15.75">
      <c r="B1177" s="2"/>
    </row>
    <row r="1178" ht="15.75">
      <c r="B1178" s="2"/>
    </row>
    <row r="1179" ht="15.75">
      <c r="B1179" s="2"/>
    </row>
    <row r="1180" ht="15.75">
      <c r="B1180" s="2"/>
    </row>
    <row r="1181" ht="15.75">
      <c r="B1181" s="2"/>
    </row>
    <row r="1182" ht="15.75">
      <c r="B1182" s="2"/>
    </row>
    <row r="1183" ht="15.75">
      <c r="B1183" s="2"/>
    </row>
    <row r="1184" ht="15.75">
      <c r="B1184" s="2"/>
    </row>
    <row r="1185" ht="15.75">
      <c r="B1185" s="2"/>
    </row>
    <row r="1186" ht="15.75">
      <c r="B1186" s="2"/>
    </row>
    <row r="1187" ht="15.75">
      <c r="B1187" s="2"/>
    </row>
    <row r="1188" ht="15.75">
      <c r="B1188" s="2"/>
    </row>
    <row r="1189" ht="15.75">
      <c r="B1189" s="2"/>
    </row>
    <row r="1190" ht="15.75">
      <c r="B1190" s="2"/>
    </row>
    <row r="1191" ht="15.75">
      <c r="B1191" s="2"/>
    </row>
    <row r="1192" ht="15.75">
      <c r="B1192" s="2"/>
    </row>
    <row r="1193" ht="15.75">
      <c r="B1193" s="2"/>
    </row>
    <row r="1194" ht="15.75">
      <c r="B1194" s="2"/>
    </row>
    <row r="1195" ht="15.75">
      <c r="B1195" s="2"/>
    </row>
    <row r="1196" ht="15.75">
      <c r="B1196" s="2"/>
    </row>
    <row r="1197" ht="15.75">
      <c r="B1197" s="2"/>
    </row>
    <row r="1198" ht="15.75">
      <c r="B1198" s="2"/>
    </row>
    <row r="1199" ht="15.75">
      <c r="B1199" s="2"/>
    </row>
    <row r="1200" ht="15.75">
      <c r="B1200" s="2"/>
    </row>
    <row r="1201" ht="15.75">
      <c r="B1201" s="2"/>
    </row>
    <row r="1202" ht="15.75">
      <c r="B1202" s="2"/>
    </row>
    <row r="1203" ht="15.75">
      <c r="B1203" s="2"/>
    </row>
    <row r="1204" ht="15.75">
      <c r="B1204" s="2"/>
    </row>
    <row r="1205" ht="15.75">
      <c r="B1205" s="2"/>
    </row>
    <row r="1206" ht="15.75">
      <c r="B1206" s="2"/>
    </row>
    <row r="1207" ht="15.75">
      <c r="B1207" s="2"/>
    </row>
    <row r="1208" ht="15.75">
      <c r="B1208" s="2"/>
    </row>
    <row r="1209" ht="15.75">
      <c r="B1209" s="2"/>
    </row>
    <row r="1210" ht="15.75">
      <c r="B1210" s="2"/>
    </row>
    <row r="1211" ht="15.75">
      <c r="B1211" s="2"/>
    </row>
    <row r="1212" ht="15.75">
      <c r="B1212" s="2"/>
    </row>
    <row r="1213" ht="15.75">
      <c r="B1213" s="2"/>
    </row>
    <row r="1214" ht="15.75">
      <c r="B1214" s="2"/>
    </row>
    <row r="1215" ht="15.75">
      <c r="B1215" s="2"/>
    </row>
    <row r="1216" ht="15.75">
      <c r="B1216" s="2"/>
    </row>
    <row r="1217" ht="15.75">
      <c r="B1217" s="2"/>
    </row>
    <row r="1218" ht="15.75">
      <c r="B1218" s="2"/>
    </row>
    <row r="1219" ht="15.75">
      <c r="B1219" s="2"/>
    </row>
    <row r="1220" ht="15.75">
      <c r="B1220" s="2"/>
    </row>
    <row r="1221" ht="15.75">
      <c r="B1221" s="2"/>
    </row>
    <row r="1222" ht="15.75">
      <c r="B1222" s="2"/>
    </row>
    <row r="1223" ht="15.75">
      <c r="B1223" s="2"/>
    </row>
    <row r="1224" ht="15.75">
      <c r="B1224" s="2"/>
    </row>
    <row r="1225" ht="15.75">
      <c r="B1225" s="2"/>
    </row>
    <row r="1226" ht="15.75">
      <c r="B1226" s="2"/>
    </row>
    <row r="1227" ht="15.75">
      <c r="B1227" s="2"/>
    </row>
    <row r="1228" ht="15.75">
      <c r="B1228" s="2"/>
    </row>
    <row r="1229" ht="15.75">
      <c r="B1229" s="2"/>
    </row>
    <row r="1230" ht="15.75">
      <c r="B1230" s="2"/>
    </row>
    <row r="1231" ht="15.75">
      <c r="B1231" s="2"/>
    </row>
    <row r="1232" ht="15.75">
      <c r="B1232" s="2"/>
    </row>
    <row r="1233" ht="15.75">
      <c r="B1233" s="2"/>
    </row>
    <row r="1234" ht="15.75">
      <c r="B1234" s="2"/>
    </row>
    <row r="1235" ht="15.75">
      <c r="B1235" s="2"/>
    </row>
    <row r="1236" ht="15.75">
      <c r="B1236" s="2"/>
    </row>
    <row r="1237" ht="15.75">
      <c r="B1237" s="2"/>
    </row>
    <row r="1238" ht="15.75">
      <c r="B1238" s="2"/>
    </row>
    <row r="1239" ht="15.75">
      <c r="B1239" s="2"/>
    </row>
    <row r="1240" ht="15.75">
      <c r="B1240" s="2"/>
    </row>
    <row r="1241" ht="15.75">
      <c r="B1241" s="2"/>
    </row>
    <row r="1242" ht="15.75">
      <c r="B1242" s="2"/>
    </row>
    <row r="1243" ht="15.75">
      <c r="B1243" s="2"/>
    </row>
    <row r="1244" ht="15.75">
      <c r="B1244" s="2"/>
    </row>
    <row r="1245" ht="15.75">
      <c r="B1245" s="2"/>
    </row>
    <row r="1246" ht="15.75">
      <c r="B1246" s="2"/>
    </row>
    <row r="1247" ht="15.75">
      <c r="B1247" s="2"/>
    </row>
    <row r="1248" ht="15.75">
      <c r="B1248" s="2"/>
    </row>
    <row r="1249" ht="15.75">
      <c r="B1249" s="2"/>
    </row>
    <row r="1250" ht="15.75">
      <c r="B1250" s="2"/>
    </row>
    <row r="1251" ht="15.75">
      <c r="B1251" s="2"/>
    </row>
    <row r="1252" ht="15.75">
      <c r="B1252" s="2"/>
    </row>
    <row r="1253" ht="15.75">
      <c r="B1253" s="2"/>
    </row>
    <row r="1254" ht="15.75">
      <c r="B1254" s="2"/>
    </row>
    <row r="1255" ht="15.75">
      <c r="B1255" s="2"/>
    </row>
    <row r="1256" ht="15.75">
      <c r="B1256" s="2"/>
    </row>
    <row r="1257" ht="15.75">
      <c r="B1257" s="2"/>
    </row>
    <row r="1258" ht="15.75">
      <c r="B1258" s="2"/>
    </row>
    <row r="1259" ht="15.75">
      <c r="B1259" s="2"/>
    </row>
    <row r="1260" ht="15.75">
      <c r="B1260" s="2"/>
    </row>
    <row r="1261" ht="15.75">
      <c r="B1261" s="2"/>
    </row>
    <row r="1262" ht="15.75">
      <c r="B1262" s="2"/>
    </row>
    <row r="1263" ht="15.75">
      <c r="B1263" s="2"/>
    </row>
    <row r="1264" ht="15.75">
      <c r="B1264" s="2"/>
    </row>
    <row r="1265" ht="15.75">
      <c r="B1265" s="2"/>
    </row>
    <row r="1266" ht="15.75">
      <c r="B1266" s="2"/>
    </row>
    <row r="1267" ht="15.75">
      <c r="B1267" s="2"/>
    </row>
    <row r="1268" ht="15.75">
      <c r="B1268" s="2"/>
    </row>
    <row r="1269" ht="15.75">
      <c r="B1269" s="2"/>
    </row>
    <row r="1270" ht="15.75">
      <c r="B1270" s="2"/>
    </row>
    <row r="1271" ht="15.75">
      <c r="B1271" s="2"/>
    </row>
    <row r="1272" ht="15.75">
      <c r="B1272" s="2"/>
    </row>
    <row r="1273" ht="15.75">
      <c r="B1273" s="2"/>
    </row>
    <row r="1274" ht="15.75">
      <c r="B1274" s="2"/>
    </row>
    <row r="1275" ht="15.75">
      <c r="B1275" s="2"/>
    </row>
    <row r="1276" ht="15.75">
      <c r="B1276" s="2"/>
    </row>
    <row r="1277" ht="15.75">
      <c r="B1277" s="2"/>
    </row>
    <row r="1278" ht="15.75">
      <c r="B1278" s="2"/>
    </row>
    <row r="1279" ht="15.75">
      <c r="B1279" s="2"/>
    </row>
    <row r="1280" ht="15.75">
      <c r="B1280" s="2"/>
    </row>
    <row r="1281" ht="15.75">
      <c r="B1281" s="2"/>
    </row>
    <row r="1282" ht="15.75">
      <c r="B1282" s="2"/>
    </row>
    <row r="1283" ht="15.75">
      <c r="B1283" s="2"/>
    </row>
    <row r="1284" ht="15.75">
      <c r="B1284" s="2"/>
    </row>
    <row r="1285" ht="15.75">
      <c r="B1285" s="2"/>
    </row>
    <row r="1286" ht="15.75">
      <c r="B1286" s="2"/>
    </row>
    <row r="1287" ht="15.75">
      <c r="B1287" s="2"/>
    </row>
    <row r="1288" ht="15.75">
      <c r="B1288" s="2"/>
    </row>
    <row r="1289" ht="15.75">
      <c r="B1289" s="2"/>
    </row>
    <row r="1290" ht="15.75">
      <c r="B1290" s="2"/>
    </row>
    <row r="1291" ht="15.75">
      <c r="B1291" s="2"/>
    </row>
    <row r="1292" ht="15.75">
      <c r="B1292" s="2"/>
    </row>
    <row r="1293" ht="15.75">
      <c r="B1293" s="2"/>
    </row>
    <row r="1294" ht="15.75">
      <c r="B1294" s="2"/>
    </row>
    <row r="1295" ht="15.75">
      <c r="B1295" s="2"/>
    </row>
    <row r="1296" ht="15.75">
      <c r="B1296" s="2"/>
    </row>
    <row r="1297" ht="15.75">
      <c r="B1297" s="2"/>
    </row>
    <row r="1298" ht="15.75">
      <c r="B1298" s="2"/>
    </row>
    <row r="1299" ht="15.75">
      <c r="B1299" s="2"/>
    </row>
    <row r="1300" ht="15.75">
      <c r="B1300" s="2"/>
    </row>
    <row r="1301" ht="15.75">
      <c r="B1301" s="2"/>
    </row>
    <row r="1302" ht="15.75">
      <c r="B1302" s="2"/>
    </row>
    <row r="1303" ht="15.75">
      <c r="B1303" s="2"/>
    </row>
    <row r="1304" ht="15.75">
      <c r="B1304" s="2"/>
    </row>
    <row r="1305" ht="15.75">
      <c r="B1305" s="2"/>
    </row>
    <row r="1306" ht="15.75">
      <c r="B1306" s="2"/>
    </row>
    <row r="1307" ht="15.75">
      <c r="B1307" s="2"/>
    </row>
    <row r="1308" ht="15.75">
      <c r="B1308" s="2"/>
    </row>
    <row r="1309" ht="15.75">
      <c r="B1309" s="2"/>
    </row>
    <row r="1310" ht="15.75">
      <c r="B1310" s="2"/>
    </row>
    <row r="1311" ht="15.75">
      <c r="B1311" s="2"/>
    </row>
    <row r="1312" ht="15.75">
      <c r="B1312" s="2"/>
    </row>
    <row r="1313" ht="15.75">
      <c r="B1313" s="2"/>
    </row>
    <row r="1314" ht="15.75">
      <c r="B1314" s="2"/>
    </row>
    <row r="1315" ht="15.75">
      <c r="B1315" s="2"/>
    </row>
    <row r="1316" ht="15.75">
      <c r="B1316" s="2"/>
    </row>
    <row r="1317" ht="15.75">
      <c r="B1317" s="2"/>
    </row>
    <row r="1318" ht="15.75">
      <c r="B1318" s="2"/>
    </row>
    <row r="1319" ht="15.75">
      <c r="B1319" s="2"/>
    </row>
    <row r="1320" ht="15.75">
      <c r="B1320" s="2"/>
    </row>
    <row r="1321" ht="15.75">
      <c r="B1321" s="2"/>
    </row>
    <row r="1322" ht="15.75">
      <c r="B1322" s="2"/>
    </row>
    <row r="1323" ht="15.75">
      <c r="B1323" s="2"/>
    </row>
    <row r="1324" ht="15.75">
      <c r="B1324" s="2"/>
    </row>
    <row r="1325" ht="15.75">
      <c r="B1325" s="2"/>
    </row>
    <row r="1326" ht="15.75">
      <c r="B1326" s="2"/>
    </row>
    <row r="1327" ht="15.75">
      <c r="B1327" s="2"/>
    </row>
    <row r="1328" ht="15.75">
      <c r="B1328" s="2"/>
    </row>
    <row r="1329" ht="15.75">
      <c r="B1329" s="2"/>
    </row>
    <row r="1330" ht="15.75">
      <c r="B1330" s="2"/>
    </row>
    <row r="1331" ht="15.75">
      <c r="B1331" s="2"/>
    </row>
    <row r="1332" ht="15.75">
      <c r="B1332" s="2"/>
    </row>
    <row r="1333" ht="15.75">
      <c r="B1333" s="2"/>
    </row>
    <row r="1334" ht="15.75">
      <c r="B1334" s="2"/>
    </row>
    <row r="1335" ht="15.75">
      <c r="B1335" s="2"/>
    </row>
    <row r="1336" ht="15.75">
      <c r="B1336" s="2"/>
    </row>
    <row r="1337" ht="15.75">
      <c r="B1337" s="2"/>
    </row>
    <row r="1338" ht="15.75">
      <c r="B1338" s="2"/>
    </row>
    <row r="1339" ht="15.75">
      <c r="B1339" s="2"/>
    </row>
    <row r="1340" ht="15.75">
      <c r="B1340" s="2"/>
    </row>
    <row r="1341" ht="15.75">
      <c r="B1341" s="2"/>
    </row>
    <row r="1342" ht="15.75">
      <c r="B1342" s="2"/>
    </row>
    <row r="1343" ht="15.75">
      <c r="B1343" s="2"/>
    </row>
    <row r="1344" ht="15.75">
      <c r="B1344" s="2"/>
    </row>
    <row r="1345" ht="15.75">
      <c r="B1345" s="2"/>
    </row>
    <row r="1346" ht="15.75">
      <c r="B1346" s="2"/>
    </row>
    <row r="1347" ht="15.75">
      <c r="B1347" s="2"/>
    </row>
    <row r="1348" ht="15.75">
      <c r="B1348" s="2"/>
    </row>
    <row r="1349" ht="15.75">
      <c r="B1349" s="2"/>
    </row>
    <row r="1350" ht="15.75">
      <c r="B1350" s="2"/>
    </row>
    <row r="1351" ht="15.75">
      <c r="B1351" s="2"/>
    </row>
    <row r="1352" ht="15.75">
      <c r="B1352" s="2"/>
    </row>
    <row r="1353" ht="15.75">
      <c r="B1353" s="2"/>
    </row>
    <row r="1354" ht="15.75">
      <c r="B1354" s="2"/>
    </row>
    <row r="1355" ht="15.75">
      <c r="B1355" s="2"/>
    </row>
    <row r="1356" ht="15.75">
      <c r="B1356" s="2"/>
    </row>
    <row r="1357" ht="15.75">
      <c r="B1357" s="2"/>
    </row>
    <row r="1358" ht="15.75">
      <c r="B1358" s="2"/>
    </row>
    <row r="1359" ht="15.75">
      <c r="B1359" s="2"/>
    </row>
    <row r="1360" ht="15.75">
      <c r="B1360" s="2"/>
    </row>
    <row r="1361" ht="15.75">
      <c r="B1361" s="2"/>
    </row>
    <row r="1362" ht="15.75">
      <c r="B1362" s="2"/>
    </row>
    <row r="1363" ht="15.75">
      <c r="B1363" s="2"/>
    </row>
    <row r="1364" ht="15.75">
      <c r="B1364" s="2"/>
    </row>
    <row r="1365" ht="15.75">
      <c r="B1365" s="2"/>
    </row>
    <row r="1366" ht="15.75">
      <c r="B1366" s="2"/>
    </row>
    <row r="1367" ht="15.75">
      <c r="B1367" s="2"/>
    </row>
    <row r="1368" ht="15.75">
      <c r="B1368" s="2"/>
    </row>
    <row r="1369" ht="15.75">
      <c r="B1369" s="2"/>
    </row>
    <row r="1370" ht="15.75">
      <c r="B1370" s="2"/>
    </row>
    <row r="1371" ht="15.75">
      <c r="B1371" s="2"/>
    </row>
    <row r="1372" ht="15.75">
      <c r="B1372" s="2"/>
    </row>
    <row r="1373" ht="15.75">
      <c r="B1373" s="2"/>
    </row>
    <row r="1374" ht="15.75">
      <c r="B1374" s="2"/>
    </row>
    <row r="1375" ht="15.75">
      <c r="B1375" s="2"/>
    </row>
    <row r="1376" ht="15.75">
      <c r="B1376" s="2"/>
    </row>
    <row r="1377" ht="15.75">
      <c r="B1377" s="2"/>
    </row>
    <row r="1378" ht="15.75">
      <c r="B1378" s="2"/>
    </row>
    <row r="1379" ht="15.75">
      <c r="B1379" s="2"/>
    </row>
    <row r="1380" ht="15.75">
      <c r="B1380" s="2"/>
    </row>
    <row r="1381" ht="15.75">
      <c r="B1381" s="2"/>
    </row>
    <row r="1382" ht="15.75">
      <c r="B1382" s="2"/>
    </row>
    <row r="1383" ht="15.75">
      <c r="B1383" s="2"/>
    </row>
    <row r="1384" ht="15.75">
      <c r="B1384" s="2"/>
    </row>
    <row r="1385" ht="15.75">
      <c r="B1385" s="2"/>
    </row>
    <row r="1386" ht="15.75">
      <c r="B1386" s="2"/>
    </row>
    <row r="1387" ht="15.75">
      <c r="B1387" s="2"/>
    </row>
    <row r="1388" ht="15.75">
      <c r="B1388" s="2"/>
    </row>
    <row r="1389" ht="15.75">
      <c r="B1389" s="2"/>
    </row>
    <row r="1390" ht="15.75">
      <c r="B1390" s="2"/>
    </row>
    <row r="1391" ht="15.75">
      <c r="B1391" s="2"/>
    </row>
    <row r="1392" ht="15.75">
      <c r="B1392" s="2"/>
    </row>
    <row r="1393" ht="15.75">
      <c r="B1393" s="2"/>
    </row>
    <row r="1394" ht="15.75">
      <c r="B1394" s="2"/>
    </row>
    <row r="1395" ht="15.75">
      <c r="B1395" s="2"/>
    </row>
    <row r="1396" ht="15.75">
      <c r="B1396" s="2"/>
    </row>
    <row r="1397" ht="15.75">
      <c r="B1397" s="2"/>
    </row>
    <row r="1398" ht="15.75">
      <c r="B1398" s="2"/>
    </row>
    <row r="1399" ht="15.75">
      <c r="B1399" s="2"/>
    </row>
    <row r="1400" ht="15.75">
      <c r="B1400" s="2"/>
    </row>
    <row r="1401" ht="15.75">
      <c r="B1401" s="2"/>
    </row>
    <row r="1402" ht="15.75">
      <c r="B1402" s="2"/>
    </row>
    <row r="1403" ht="15.75">
      <c r="B1403" s="2"/>
    </row>
    <row r="1404" ht="15.75">
      <c r="B1404" s="2"/>
    </row>
    <row r="1405" ht="15.75">
      <c r="B1405" s="2"/>
    </row>
    <row r="1406" ht="15.75">
      <c r="B1406" s="2"/>
    </row>
    <row r="1407" ht="15.75">
      <c r="B1407" s="2"/>
    </row>
    <row r="1408" ht="15.75">
      <c r="B1408" s="2"/>
    </row>
    <row r="1409" ht="15.75">
      <c r="B1409" s="2"/>
    </row>
    <row r="1410" ht="15.75">
      <c r="B1410" s="2"/>
    </row>
    <row r="1411" ht="15.75">
      <c r="B1411" s="2"/>
    </row>
    <row r="1412" ht="15.75">
      <c r="B1412" s="2"/>
    </row>
    <row r="1413" ht="15.75">
      <c r="B1413" s="2"/>
    </row>
    <row r="1414" ht="15.75">
      <c r="B1414" s="2"/>
    </row>
    <row r="1415" ht="15.75">
      <c r="B1415" s="2"/>
    </row>
    <row r="1416" ht="15.75">
      <c r="B1416" s="2"/>
    </row>
    <row r="1417" ht="15.75">
      <c r="B1417" s="2"/>
    </row>
    <row r="1418" ht="15.75">
      <c r="B1418" s="2"/>
    </row>
    <row r="1419" ht="15.75">
      <c r="B1419" s="2"/>
    </row>
    <row r="1420" ht="15.75">
      <c r="B1420" s="2"/>
    </row>
    <row r="1421" ht="15.75">
      <c r="B1421" s="2"/>
    </row>
    <row r="1422" ht="15.75">
      <c r="B1422" s="2"/>
    </row>
    <row r="1423" ht="15.75">
      <c r="B1423" s="2"/>
    </row>
    <row r="1424" ht="15.75">
      <c r="B1424" s="2"/>
    </row>
    <row r="1425" ht="15.75">
      <c r="B1425" s="2"/>
    </row>
    <row r="1426" ht="15.75">
      <c r="B1426" s="2"/>
    </row>
    <row r="1427" ht="15.75">
      <c r="B1427" s="2"/>
    </row>
    <row r="1428" ht="15.75">
      <c r="B1428" s="2"/>
    </row>
    <row r="1429" ht="15.75">
      <c r="B1429" s="2"/>
    </row>
    <row r="1430" ht="15.75">
      <c r="B1430" s="2"/>
    </row>
    <row r="1431" ht="15.75">
      <c r="B1431" s="2"/>
    </row>
    <row r="1432" ht="15.75">
      <c r="B1432" s="2"/>
    </row>
    <row r="1433" ht="15.75">
      <c r="B1433" s="2"/>
    </row>
    <row r="1434" ht="15.75">
      <c r="B1434" s="2"/>
    </row>
    <row r="1435" ht="15.75">
      <c r="B1435" s="2"/>
    </row>
    <row r="1436" ht="15.75">
      <c r="B1436" s="2"/>
    </row>
    <row r="1437" ht="15.75">
      <c r="B1437" s="2"/>
    </row>
    <row r="1438" ht="15.75">
      <c r="B1438" s="2"/>
    </row>
    <row r="1439" ht="15.75">
      <c r="B1439" s="2"/>
    </row>
    <row r="1440" ht="15.75">
      <c r="B1440" s="2"/>
    </row>
    <row r="1441" ht="15.75">
      <c r="B1441" s="2"/>
    </row>
    <row r="1442" ht="15.75">
      <c r="B1442" s="2"/>
    </row>
    <row r="1443" ht="15.75">
      <c r="B1443" s="2"/>
    </row>
    <row r="1444" ht="15.75">
      <c r="B1444" s="2"/>
    </row>
    <row r="1445" ht="15.75">
      <c r="B1445" s="2"/>
    </row>
    <row r="1446" ht="15.75">
      <c r="B1446" s="2"/>
    </row>
    <row r="1447" ht="15.75">
      <c r="B1447" s="2"/>
    </row>
    <row r="1448" ht="15.75">
      <c r="B1448" s="2"/>
    </row>
    <row r="1449" ht="15.75">
      <c r="B1449" s="2"/>
    </row>
    <row r="1450" ht="15.75">
      <c r="B1450" s="2"/>
    </row>
    <row r="1451" ht="15.75">
      <c r="B1451" s="2"/>
    </row>
    <row r="1452" ht="15.75">
      <c r="B1452" s="2"/>
    </row>
    <row r="1453" ht="15.75">
      <c r="B1453" s="2"/>
    </row>
    <row r="1454" ht="15.75">
      <c r="B1454" s="2"/>
    </row>
    <row r="1455" ht="15.75">
      <c r="B1455" s="2"/>
    </row>
    <row r="1456" ht="15.75">
      <c r="B1456" s="2"/>
    </row>
    <row r="1457" ht="15.75">
      <c r="B1457" s="2"/>
    </row>
    <row r="1458" ht="15.75">
      <c r="B1458" s="2"/>
    </row>
    <row r="1459" ht="15.75">
      <c r="B1459" s="2"/>
    </row>
    <row r="1460" ht="15.75">
      <c r="B1460" s="2"/>
    </row>
    <row r="1461" ht="15.75">
      <c r="B1461" s="2"/>
    </row>
    <row r="1462" ht="15.75">
      <c r="B1462" s="2"/>
    </row>
    <row r="1463" ht="15.75">
      <c r="B1463" s="2"/>
    </row>
    <row r="1464" ht="15.75">
      <c r="B1464" s="2"/>
    </row>
    <row r="1465" ht="15.75">
      <c r="B1465" s="2"/>
    </row>
    <row r="1466" ht="15.75">
      <c r="B1466" s="2"/>
    </row>
    <row r="1467" ht="15.75">
      <c r="B1467" s="2"/>
    </row>
    <row r="1468" ht="15.75">
      <c r="B1468" s="2"/>
    </row>
    <row r="1469" ht="15.75">
      <c r="B1469" s="2"/>
    </row>
    <row r="1470" ht="15.75">
      <c r="B1470" s="2"/>
    </row>
    <row r="1471" ht="15.75">
      <c r="B1471" s="2"/>
    </row>
    <row r="1472" ht="15.75">
      <c r="B1472" s="2"/>
    </row>
    <row r="1473" ht="15.75">
      <c r="B1473" s="2"/>
    </row>
    <row r="1474" ht="15.75">
      <c r="B1474" s="2"/>
    </row>
    <row r="1475" ht="15.75">
      <c r="B1475" s="2"/>
    </row>
    <row r="1476" ht="15.75">
      <c r="B1476" s="2"/>
    </row>
    <row r="1477" ht="15.75">
      <c r="B1477" s="2"/>
    </row>
    <row r="1478" ht="15.75">
      <c r="B1478" s="2"/>
    </row>
    <row r="1479" ht="15.75">
      <c r="B1479" s="2"/>
    </row>
    <row r="1480" ht="15.75">
      <c r="B1480" s="2"/>
    </row>
    <row r="1481" ht="15.75">
      <c r="B1481" s="2"/>
    </row>
    <row r="1482" ht="15.75">
      <c r="B1482" s="2"/>
    </row>
    <row r="1483" ht="15.75">
      <c r="B1483" s="2"/>
    </row>
    <row r="1484" ht="15.75">
      <c r="B1484" s="2"/>
    </row>
    <row r="1485" ht="15.75">
      <c r="B1485" s="2"/>
    </row>
    <row r="1486" ht="15.75">
      <c r="B1486" s="2"/>
    </row>
    <row r="1487" ht="15.75">
      <c r="B1487" s="2"/>
    </row>
    <row r="1488" ht="15.75">
      <c r="B1488" s="2"/>
    </row>
    <row r="1489" ht="15.75">
      <c r="B1489" s="2"/>
    </row>
    <row r="1490" ht="15.75">
      <c r="B1490" s="2"/>
    </row>
    <row r="1491" ht="15.75">
      <c r="B1491" s="2"/>
    </row>
    <row r="1492" ht="15.75">
      <c r="B1492" s="2"/>
    </row>
    <row r="1493" ht="15.75">
      <c r="B1493" s="2"/>
    </row>
    <row r="1494" ht="15.75">
      <c r="B1494" s="2"/>
    </row>
    <row r="1495" ht="15.75">
      <c r="B1495" s="2"/>
    </row>
    <row r="1496" ht="15.75">
      <c r="B1496" s="2"/>
    </row>
    <row r="1497" ht="15.75">
      <c r="B1497" s="2"/>
    </row>
    <row r="1498" ht="15.75">
      <c r="B1498" s="2"/>
    </row>
    <row r="1499" ht="15.75">
      <c r="B1499" s="2"/>
    </row>
    <row r="1500" ht="15.75">
      <c r="B1500" s="2"/>
    </row>
    <row r="1501" ht="15.75">
      <c r="B1501" s="2"/>
    </row>
    <row r="1502" ht="15.75">
      <c r="B1502" s="2"/>
    </row>
    <row r="1503" ht="15.75">
      <c r="B1503" s="2"/>
    </row>
    <row r="1504" ht="15.75">
      <c r="B1504" s="2"/>
    </row>
    <row r="1505" ht="15.75">
      <c r="B1505" s="2"/>
    </row>
    <row r="1506" ht="15.75">
      <c r="B1506" s="2"/>
    </row>
    <row r="1507" ht="15.75">
      <c r="B1507" s="2"/>
    </row>
    <row r="1508" ht="15.75">
      <c r="B1508" s="2"/>
    </row>
    <row r="1509" ht="15.75">
      <c r="B1509" s="2"/>
    </row>
    <row r="1510" ht="15.75">
      <c r="B1510" s="2"/>
    </row>
    <row r="1511" ht="15.75">
      <c r="B1511" s="2"/>
    </row>
    <row r="1512" ht="15.75">
      <c r="B1512" s="2"/>
    </row>
    <row r="1513" ht="15.75">
      <c r="B1513" s="2"/>
    </row>
    <row r="1514" ht="15.75">
      <c r="B1514" s="2"/>
    </row>
    <row r="1515" ht="15.75">
      <c r="B1515" s="2"/>
    </row>
    <row r="1516" ht="15.75">
      <c r="B1516" s="2"/>
    </row>
    <row r="1517" ht="15.75">
      <c r="B1517" s="2"/>
    </row>
    <row r="1518" ht="15.75">
      <c r="B1518" s="2"/>
    </row>
    <row r="1519" ht="15.75">
      <c r="B1519" s="2"/>
    </row>
    <row r="1520" ht="15.75">
      <c r="B1520" s="2"/>
    </row>
    <row r="1521" ht="15.75">
      <c r="B1521" s="2"/>
    </row>
    <row r="1522" ht="15.75">
      <c r="B1522" s="2"/>
    </row>
    <row r="1523" ht="15.75">
      <c r="B1523" s="2"/>
    </row>
    <row r="1524" ht="15.75">
      <c r="B1524" s="2"/>
    </row>
    <row r="1525" ht="15.75">
      <c r="B1525" s="2"/>
    </row>
    <row r="1526" ht="15.75">
      <c r="B1526" s="2"/>
    </row>
    <row r="1527" ht="15.75">
      <c r="B1527" s="2"/>
    </row>
    <row r="1528" ht="15.75">
      <c r="B1528" s="2"/>
    </row>
    <row r="1529" ht="15.75">
      <c r="B1529" s="2"/>
    </row>
    <row r="1530" ht="15.75">
      <c r="B1530" s="2"/>
    </row>
    <row r="1531" ht="15.75">
      <c r="B1531" s="2"/>
    </row>
    <row r="1532" ht="15.75">
      <c r="B1532" s="2"/>
    </row>
    <row r="1533" ht="15.75">
      <c r="B1533" s="2"/>
    </row>
    <row r="1534" ht="15.75">
      <c r="B1534" s="2"/>
    </row>
    <row r="1535" ht="15.75">
      <c r="B1535" s="2"/>
    </row>
    <row r="1536" ht="15.75">
      <c r="B1536" s="2"/>
    </row>
    <row r="1537" ht="15.75">
      <c r="B1537" s="2"/>
    </row>
    <row r="1538" ht="15.75">
      <c r="B1538" s="2"/>
    </row>
    <row r="1539" ht="15.75">
      <c r="B1539" s="2"/>
    </row>
    <row r="1540" ht="15.75">
      <c r="B1540" s="2"/>
    </row>
    <row r="1541" ht="15.75">
      <c r="B1541" s="2"/>
    </row>
    <row r="1542" ht="15.75">
      <c r="B1542" s="2"/>
    </row>
    <row r="1543" ht="15.75">
      <c r="B1543" s="2"/>
    </row>
    <row r="1544" ht="15.75">
      <c r="B1544" s="2"/>
    </row>
    <row r="1545" ht="15.75">
      <c r="B1545" s="2"/>
    </row>
    <row r="1546" ht="15.75">
      <c r="B1546" s="2"/>
    </row>
    <row r="1547" ht="15.75">
      <c r="B1547" s="2"/>
    </row>
    <row r="1548" ht="15.75">
      <c r="B1548" s="2"/>
    </row>
    <row r="1549" ht="15.75">
      <c r="B1549" s="2"/>
    </row>
    <row r="1550" ht="15.75">
      <c r="B1550" s="2"/>
    </row>
    <row r="1551" ht="15.75">
      <c r="B1551" s="2"/>
    </row>
    <row r="1552" ht="15.75">
      <c r="B1552" s="2"/>
    </row>
    <row r="1553" ht="15.75">
      <c r="B1553" s="2"/>
    </row>
    <row r="1554" ht="15.75">
      <c r="B1554" s="2"/>
    </row>
    <row r="1555" ht="15.75">
      <c r="B1555" s="2"/>
    </row>
    <row r="1556" ht="15.75">
      <c r="B1556" s="2"/>
    </row>
    <row r="1557" ht="15.75">
      <c r="B1557" s="2"/>
    </row>
    <row r="1558" ht="15.75">
      <c r="B1558" s="2"/>
    </row>
    <row r="1559" ht="15.75">
      <c r="B1559" s="2"/>
    </row>
    <row r="1560" ht="15.75">
      <c r="B1560" s="2"/>
    </row>
    <row r="1561" ht="15.75">
      <c r="B1561" s="2"/>
    </row>
    <row r="1562" ht="15.75">
      <c r="B1562" s="2"/>
    </row>
    <row r="1563" ht="15.75">
      <c r="B1563" s="2"/>
    </row>
    <row r="1564" ht="15.75">
      <c r="B1564" s="2"/>
    </row>
    <row r="1565" ht="15.75">
      <c r="B1565" s="2"/>
    </row>
    <row r="1566" ht="15.75">
      <c r="B1566" s="2"/>
    </row>
    <row r="1567" ht="15.75">
      <c r="B1567" s="2"/>
    </row>
    <row r="1568" ht="15.75">
      <c r="B1568" s="2"/>
    </row>
    <row r="1569" ht="15.75">
      <c r="B1569" s="2"/>
    </row>
    <row r="1570" ht="15.75">
      <c r="B1570" s="2"/>
    </row>
    <row r="1571" ht="15.75">
      <c r="B1571" s="2"/>
    </row>
    <row r="1572" ht="15.75">
      <c r="B1572" s="2"/>
    </row>
    <row r="1573" ht="15.75">
      <c r="B1573" s="2"/>
    </row>
    <row r="1574" ht="15.75">
      <c r="B1574" s="2"/>
    </row>
    <row r="1575" ht="15.75">
      <c r="B1575" s="2"/>
    </row>
    <row r="1576" ht="15.75">
      <c r="B1576" s="2"/>
    </row>
    <row r="1577" ht="15.75">
      <c r="B1577" s="2"/>
    </row>
    <row r="1578" ht="15.75">
      <c r="B1578" s="2"/>
    </row>
    <row r="1579" ht="15.75">
      <c r="B1579" s="2"/>
    </row>
    <row r="1580" ht="15.75">
      <c r="B1580" s="2"/>
    </row>
    <row r="1581" ht="15.75">
      <c r="B1581" s="2"/>
    </row>
    <row r="1582" ht="15.75">
      <c r="B1582" s="2"/>
    </row>
    <row r="1583" ht="15.75">
      <c r="B1583" s="2"/>
    </row>
    <row r="1584" ht="15.75">
      <c r="B1584" s="2"/>
    </row>
    <row r="1585" ht="15.75">
      <c r="B1585" s="2"/>
    </row>
    <row r="1586" ht="15.75">
      <c r="B1586" s="2"/>
    </row>
    <row r="1587" ht="15.75">
      <c r="B1587" s="2"/>
    </row>
    <row r="1588" ht="15.75">
      <c r="B1588" s="2"/>
    </row>
    <row r="1589" ht="15.75">
      <c r="B1589" s="2"/>
    </row>
    <row r="1590" ht="15.75">
      <c r="B1590" s="2"/>
    </row>
    <row r="1591" ht="15.75">
      <c r="B1591" s="2"/>
    </row>
    <row r="1592" ht="15.75">
      <c r="B1592" s="2"/>
    </row>
    <row r="1593" ht="15.75">
      <c r="B1593" s="2"/>
    </row>
    <row r="1594" ht="15.75">
      <c r="B1594" s="2"/>
    </row>
    <row r="1595" ht="15.75">
      <c r="B1595" s="2"/>
    </row>
    <row r="1596" ht="15.75">
      <c r="B1596" s="2"/>
    </row>
    <row r="1597" ht="15.75">
      <c r="B1597" s="2"/>
    </row>
    <row r="1598" ht="15.75">
      <c r="B1598" s="2"/>
    </row>
    <row r="1599" ht="15.75">
      <c r="B1599" s="2"/>
    </row>
    <row r="1600" ht="15.75">
      <c r="B1600" s="2"/>
    </row>
    <row r="1601" ht="15.75">
      <c r="B1601" s="2"/>
    </row>
    <row r="1602" ht="15.75">
      <c r="B1602" s="2"/>
    </row>
    <row r="1603" ht="15.75">
      <c r="B1603" s="2"/>
    </row>
    <row r="1604" ht="15.75">
      <c r="B1604" s="2"/>
    </row>
    <row r="1605" ht="15.75">
      <c r="B1605" s="2"/>
    </row>
    <row r="1606" ht="15.75">
      <c r="B1606" s="2"/>
    </row>
    <row r="1607" ht="15.75">
      <c r="B1607" s="2"/>
    </row>
    <row r="1608" ht="15.75">
      <c r="B1608" s="2"/>
    </row>
    <row r="1609" ht="15.75">
      <c r="B1609" s="2"/>
    </row>
    <row r="1610" ht="15.75">
      <c r="B1610" s="2"/>
    </row>
    <row r="1611" ht="15.75">
      <c r="B1611" s="2"/>
    </row>
    <row r="1612" ht="15.75">
      <c r="B1612" s="2"/>
    </row>
    <row r="1613" ht="15.75">
      <c r="B1613" s="2"/>
    </row>
    <row r="1614" ht="15.75">
      <c r="B1614" s="2"/>
    </row>
    <row r="1615" ht="15.75">
      <c r="B1615" s="2"/>
    </row>
    <row r="1616" ht="15.75">
      <c r="B1616" s="2"/>
    </row>
    <row r="1617" ht="15.75">
      <c r="B1617" s="2"/>
    </row>
    <row r="1618" ht="15.75">
      <c r="B1618" s="2"/>
    </row>
    <row r="1619" ht="15.75">
      <c r="B1619" s="2"/>
    </row>
    <row r="1620" ht="15.75">
      <c r="B1620" s="2"/>
    </row>
    <row r="1621" ht="15.75">
      <c r="B1621" s="2"/>
    </row>
    <row r="1622" ht="15.75">
      <c r="B1622" s="2"/>
    </row>
    <row r="1623" ht="15.75">
      <c r="B1623" s="2"/>
    </row>
    <row r="1624" ht="15.75">
      <c r="B1624" s="2"/>
    </row>
    <row r="1625" ht="15.75">
      <c r="B1625" s="2"/>
    </row>
    <row r="1626" ht="15.75">
      <c r="B1626" s="2"/>
    </row>
    <row r="1627" ht="15.75">
      <c r="B1627" s="2"/>
    </row>
    <row r="1628" ht="15.75">
      <c r="B1628" s="2"/>
    </row>
    <row r="1629" ht="15.75">
      <c r="B1629" s="2"/>
    </row>
    <row r="1630" ht="15.75">
      <c r="B1630" s="2"/>
    </row>
    <row r="1631" ht="15.75">
      <c r="B1631" s="2"/>
    </row>
    <row r="1632" ht="15.75">
      <c r="B1632" s="2"/>
    </row>
    <row r="1633" ht="15.75">
      <c r="B1633" s="2"/>
    </row>
    <row r="1634" ht="15.75">
      <c r="B1634" s="2"/>
    </row>
    <row r="1635" ht="15.75">
      <c r="B1635" s="2"/>
    </row>
    <row r="1636" ht="15.75">
      <c r="B1636" s="2"/>
    </row>
    <row r="1637" ht="15.75">
      <c r="B1637" s="2"/>
    </row>
    <row r="1638" ht="15.75">
      <c r="B1638" s="2"/>
    </row>
    <row r="1639" ht="15.75">
      <c r="B1639" s="2"/>
    </row>
    <row r="1640" ht="15.75">
      <c r="B1640" s="2"/>
    </row>
    <row r="1641" ht="15.75">
      <c r="B1641" s="2"/>
    </row>
    <row r="1642" ht="15.75">
      <c r="B1642" s="2"/>
    </row>
    <row r="1643" ht="15.75">
      <c r="B1643" s="2"/>
    </row>
    <row r="1644" ht="15.75">
      <c r="B1644" s="2"/>
    </row>
    <row r="1645" ht="15.75">
      <c r="B1645" s="2"/>
    </row>
    <row r="1646" ht="15.75">
      <c r="B1646" s="2"/>
    </row>
    <row r="1647" ht="15.75">
      <c r="B1647" s="2"/>
    </row>
    <row r="1648" ht="15.75">
      <c r="B1648" s="2"/>
    </row>
    <row r="1649" ht="15.75">
      <c r="B1649" s="2"/>
    </row>
    <row r="1650" ht="15.75">
      <c r="B1650" s="2"/>
    </row>
    <row r="1651" ht="15.75">
      <c r="B1651" s="2"/>
    </row>
    <row r="1652" ht="15.75">
      <c r="B1652" s="2"/>
    </row>
    <row r="1653" ht="15.75">
      <c r="B1653" s="2"/>
    </row>
    <row r="1654" ht="15.75">
      <c r="B1654" s="2"/>
    </row>
    <row r="1655" ht="15.75">
      <c r="B1655" s="2"/>
    </row>
    <row r="1656" ht="15.75">
      <c r="B1656" s="2"/>
    </row>
    <row r="1657" ht="15.75">
      <c r="B1657" s="2"/>
    </row>
    <row r="1658" ht="15.75">
      <c r="B1658" s="2"/>
    </row>
    <row r="1659" ht="15.75">
      <c r="B1659" s="2"/>
    </row>
    <row r="1660" ht="15.75">
      <c r="B1660" s="2"/>
    </row>
    <row r="1661" ht="15.75">
      <c r="B1661" s="2"/>
    </row>
    <row r="1662" ht="15.75">
      <c r="B1662" s="2"/>
    </row>
    <row r="1663" ht="15.75">
      <c r="B1663" s="2"/>
    </row>
    <row r="1664" ht="15.75">
      <c r="B1664" s="2"/>
    </row>
    <row r="1665" ht="15.75">
      <c r="B1665" s="2"/>
    </row>
    <row r="1666" ht="15.75">
      <c r="B1666" s="2"/>
    </row>
    <row r="1667" ht="15.75">
      <c r="B1667" s="2"/>
    </row>
    <row r="1668" ht="15.75">
      <c r="B1668" s="2"/>
    </row>
    <row r="1669" ht="15.75">
      <c r="B1669" s="2"/>
    </row>
    <row r="1670" ht="15.75">
      <c r="B1670" s="2"/>
    </row>
    <row r="1671" ht="15.75">
      <c r="B1671" s="2"/>
    </row>
    <row r="1672" ht="15.75">
      <c r="B1672" s="2"/>
    </row>
    <row r="1673" ht="15.75">
      <c r="B1673" s="2"/>
    </row>
    <row r="1674" ht="15.75">
      <c r="B1674" s="2"/>
    </row>
    <row r="1675" ht="15.75">
      <c r="B1675" s="2"/>
    </row>
    <row r="1676" ht="15.75">
      <c r="B1676" s="2"/>
    </row>
    <row r="1677" ht="15.75">
      <c r="B1677" s="2"/>
    </row>
    <row r="1678" ht="15.75">
      <c r="B1678" s="2"/>
    </row>
    <row r="1679" ht="15.75">
      <c r="B1679" s="2"/>
    </row>
    <row r="1680" ht="15.75">
      <c r="B1680" s="2"/>
    </row>
    <row r="1681" ht="15.75">
      <c r="B1681" s="2"/>
    </row>
    <row r="1682" ht="15.75">
      <c r="B1682" s="2"/>
    </row>
    <row r="1683" ht="15.75">
      <c r="B1683" s="2"/>
    </row>
    <row r="1684" ht="15.75">
      <c r="B1684" s="2"/>
    </row>
    <row r="1685" ht="15.75">
      <c r="B1685" s="2"/>
    </row>
    <row r="1686" ht="15.75">
      <c r="B1686" s="2"/>
    </row>
    <row r="1687" ht="15.75">
      <c r="B1687" s="2"/>
    </row>
    <row r="1688" ht="15.75">
      <c r="B1688" s="2"/>
    </row>
    <row r="1689" ht="15.75">
      <c r="B1689" s="2"/>
    </row>
    <row r="1690" ht="15.75">
      <c r="B1690" s="2"/>
    </row>
    <row r="1691" ht="15.75">
      <c r="B1691" s="2"/>
    </row>
    <row r="1692" ht="15.75">
      <c r="B1692" s="2"/>
    </row>
    <row r="1693" ht="15.75">
      <c r="B1693" s="2"/>
    </row>
    <row r="1694" ht="15.75">
      <c r="B1694" s="2"/>
    </row>
    <row r="1695" ht="15.75">
      <c r="B1695" s="2"/>
    </row>
    <row r="1696" ht="15.75">
      <c r="B1696" s="2"/>
    </row>
    <row r="1697" ht="15.75">
      <c r="B1697" s="2"/>
    </row>
    <row r="1698" ht="15.75">
      <c r="B1698" s="2"/>
    </row>
    <row r="1699" ht="15.75">
      <c r="B1699" s="2"/>
    </row>
    <row r="1700" ht="15.75">
      <c r="B1700" s="2"/>
    </row>
    <row r="1701" ht="15.75">
      <c r="B1701" s="2"/>
    </row>
    <row r="1702" ht="15.75">
      <c r="B1702" s="2"/>
    </row>
    <row r="1703" ht="15.75">
      <c r="B1703" s="2"/>
    </row>
    <row r="1704" ht="15.75">
      <c r="B1704" s="2"/>
    </row>
    <row r="1705" ht="15.75">
      <c r="B1705" s="2"/>
    </row>
    <row r="1706" ht="15.75">
      <c r="B1706" s="2"/>
    </row>
    <row r="1707" ht="15.75">
      <c r="B1707" s="2"/>
    </row>
    <row r="1708" ht="15.75">
      <c r="B1708" s="2"/>
    </row>
    <row r="1709" ht="15.75">
      <c r="B1709" s="2"/>
    </row>
    <row r="1710" ht="15.75">
      <c r="B1710" s="2"/>
    </row>
    <row r="1711" ht="15.75">
      <c r="B1711" s="2"/>
    </row>
    <row r="1712" ht="15.75">
      <c r="B1712" s="2"/>
    </row>
    <row r="1713" ht="15.75">
      <c r="B1713" s="2"/>
    </row>
    <row r="1714" ht="15.75">
      <c r="B1714" s="2"/>
    </row>
    <row r="1715" ht="15.75">
      <c r="B1715" s="2"/>
    </row>
    <row r="1716" ht="15.75">
      <c r="B1716" s="2"/>
    </row>
    <row r="1717" ht="15.75">
      <c r="B1717" s="2"/>
    </row>
    <row r="1718" ht="15.75">
      <c r="B1718" s="2"/>
    </row>
    <row r="1719" ht="15.75">
      <c r="B1719" s="2"/>
    </row>
    <row r="1720" ht="15.75">
      <c r="B1720" s="2"/>
    </row>
    <row r="1721" ht="15.75">
      <c r="B1721" s="2"/>
    </row>
    <row r="1722" ht="15.75">
      <c r="B1722" s="2"/>
    </row>
    <row r="1723" ht="15.75">
      <c r="B1723" s="2"/>
    </row>
    <row r="1724" ht="15.75">
      <c r="B1724" s="2"/>
    </row>
    <row r="1725" ht="15.75">
      <c r="B1725" s="2"/>
    </row>
    <row r="1726" ht="15.75">
      <c r="B1726" s="2"/>
    </row>
    <row r="1727" ht="15.75">
      <c r="B1727" s="2"/>
    </row>
    <row r="1728" ht="15.75">
      <c r="B1728" s="2"/>
    </row>
    <row r="1729" ht="15.75">
      <c r="B1729" s="2"/>
    </row>
    <row r="1730" ht="15.75">
      <c r="B1730" s="2"/>
    </row>
    <row r="1731" ht="15.75">
      <c r="B1731" s="2"/>
    </row>
    <row r="1732" ht="15.75">
      <c r="B1732" s="2"/>
    </row>
    <row r="1733" ht="15.75">
      <c r="B1733" s="2"/>
    </row>
    <row r="1734" ht="15.75">
      <c r="B1734" s="2"/>
    </row>
    <row r="1735" ht="15.75">
      <c r="B1735" s="2"/>
    </row>
    <row r="1736" ht="15.75">
      <c r="B1736" s="2"/>
    </row>
    <row r="1737" ht="15.75">
      <c r="B1737" s="2"/>
    </row>
    <row r="1738" ht="15.75">
      <c r="B1738" s="2"/>
    </row>
    <row r="1739" ht="15.75">
      <c r="B1739" s="2"/>
    </row>
    <row r="1740" ht="15.75">
      <c r="B1740" s="2"/>
    </row>
    <row r="1741" ht="15.75">
      <c r="B1741" s="2"/>
    </row>
    <row r="1742" ht="15.75">
      <c r="B1742" s="2"/>
    </row>
    <row r="1743" ht="15.75">
      <c r="B1743" s="2"/>
    </row>
    <row r="1744" ht="15.75">
      <c r="B1744" s="2"/>
    </row>
    <row r="1745" ht="15.75">
      <c r="B1745" s="2"/>
    </row>
    <row r="1746" ht="15.75">
      <c r="B1746" s="2"/>
    </row>
    <row r="1747" ht="15.75">
      <c r="B1747" s="2"/>
    </row>
    <row r="1748" ht="15.75">
      <c r="B1748" s="2"/>
    </row>
    <row r="1749" ht="15.75">
      <c r="B1749" s="2"/>
    </row>
    <row r="1750" ht="15.75">
      <c r="B1750" s="2"/>
    </row>
    <row r="1751" ht="15.75">
      <c r="B1751" s="2"/>
    </row>
    <row r="1752" ht="15.75">
      <c r="B1752" s="2"/>
    </row>
    <row r="1753" ht="15.75">
      <c r="B1753" s="2"/>
    </row>
    <row r="1754" ht="15.75">
      <c r="B1754" s="2"/>
    </row>
    <row r="1755" ht="15.75">
      <c r="B1755" s="2"/>
    </row>
    <row r="1756" ht="15.75">
      <c r="B1756" s="2"/>
    </row>
    <row r="1757" ht="15.75">
      <c r="B1757" s="2"/>
    </row>
    <row r="1758" ht="15.75">
      <c r="B1758" s="2"/>
    </row>
    <row r="1759" ht="15.75">
      <c r="B1759" s="2"/>
    </row>
    <row r="1760" ht="15.75">
      <c r="B1760" s="2"/>
    </row>
    <row r="1761" ht="15.75">
      <c r="B1761" s="2"/>
    </row>
    <row r="1762" ht="15.75">
      <c r="B1762" s="2"/>
    </row>
    <row r="1763" ht="15.75">
      <c r="B1763" s="2"/>
    </row>
    <row r="1764" ht="15.75">
      <c r="B1764" s="2"/>
    </row>
    <row r="1765" ht="15.75">
      <c r="B1765" s="2"/>
    </row>
    <row r="1766" ht="15.75">
      <c r="B1766" s="2"/>
    </row>
    <row r="1767" ht="15.75">
      <c r="B1767" s="2"/>
    </row>
    <row r="1768" ht="15.75">
      <c r="B1768" s="2"/>
    </row>
    <row r="1769" ht="15.75">
      <c r="B1769" s="2"/>
    </row>
    <row r="1770" ht="15.75">
      <c r="B1770" s="2"/>
    </row>
    <row r="1771" ht="15.75">
      <c r="B1771" s="2"/>
    </row>
    <row r="1772" ht="15.75">
      <c r="B1772" s="2"/>
    </row>
    <row r="1773" ht="15.75">
      <c r="B1773" s="2"/>
    </row>
    <row r="1774" ht="15.75">
      <c r="B1774" s="2"/>
    </row>
    <row r="1775" ht="15.75">
      <c r="B1775" s="2"/>
    </row>
    <row r="1776" ht="15.75">
      <c r="B1776" s="2"/>
    </row>
    <row r="1777" ht="15.75">
      <c r="B1777" s="2"/>
    </row>
    <row r="1778" ht="15.75">
      <c r="B1778" s="2"/>
    </row>
    <row r="1779" ht="15.75">
      <c r="B1779" s="2"/>
    </row>
    <row r="1780" ht="15.75">
      <c r="B1780" s="2"/>
    </row>
    <row r="1781" ht="15.75">
      <c r="B1781" s="2"/>
    </row>
    <row r="1782" ht="15.75">
      <c r="B1782" s="2"/>
    </row>
    <row r="1783" ht="15.75">
      <c r="B1783" s="2"/>
    </row>
    <row r="1784" ht="15.75">
      <c r="B1784" s="2"/>
    </row>
    <row r="1785" ht="15.75">
      <c r="B1785" s="2"/>
    </row>
    <row r="1786" ht="15.75">
      <c r="B1786" s="2"/>
    </row>
    <row r="1787" ht="15.75">
      <c r="B1787" s="2"/>
    </row>
    <row r="1788" ht="15.75">
      <c r="B1788" s="2"/>
    </row>
    <row r="1789" ht="15.75">
      <c r="B1789" s="2"/>
    </row>
    <row r="1790" ht="15.75">
      <c r="B1790" s="2"/>
    </row>
    <row r="1791" ht="15.75">
      <c r="B1791" s="2"/>
    </row>
    <row r="1792" ht="15.75">
      <c r="B1792" s="2"/>
    </row>
    <row r="1793" ht="15.75">
      <c r="B1793" s="2"/>
    </row>
    <row r="1794" ht="15.75">
      <c r="B1794" s="2"/>
    </row>
    <row r="1795" ht="15.75">
      <c r="B1795" s="2"/>
    </row>
    <row r="1796" ht="15.75">
      <c r="B1796" s="2"/>
    </row>
    <row r="1797" ht="15.75">
      <c r="B1797" s="2"/>
    </row>
    <row r="1798" ht="15.75">
      <c r="B1798" s="2"/>
    </row>
    <row r="1799" ht="15.75">
      <c r="B1799" s="2"/>
    </row>
    <row r="1800" ht="15.75">
      <c r="B1800" s="2"/>
    </row>
    <row r="1801" ht="15.75">
      <c r="B1801" s="2"/>
    </row>
    <row r="1802" ht="15.75">
      <c r="B1802" s="2"/>
    </row>
    <row r="1803" ht="15.75">
      <c r="B1803" s="2"/>
    </row>
    <row r="1804" ht="15.75">
      <c r="B1804" s="2"/>
    </row>
    <row r="1805" ht="15.75">
      <c r="B1805" s="2"/>
    </row>
    <row r="1806" ht="15.75">
      <c r="B1806" s="2"/>
    </row>
    <row r="1807" ht="15.75">
      <c r="B1807" s="2"/>
    </row>
    <row r="1808" ht="15.75">
      <c r="B1808" s="2"/>
    </row>
    <row r="1809" ht="15.75">
      <c r="B1809" s="2"/>
    </row>
    <row r="1810" ht="15.75">
      <c r="B1810" s="2"/>
    </row>
    <row r="1811" ht="15.75">
      <c r="B1811" s="2"/>
    </row>
    <row r="1812" ht="15.75">
      <c r="B1812" s="2"/>
    </row>
    <row r="1813" ht="15.75">
      <c r="B1813" s="2"/>
    </row>
    <row r="1814" ht="15.75">
      <c r="B1814" s="2"/>
    </row>
    <row r="1815" ht="15.75">
      <c r="B1815" s="2"/>
    </row>
    <row r="1816" ht="15.75">
      <c r="B1816" s="2"/>
    </row>
    <row r="1817" ht="15.75">
      <c r="B1817" s="2"/>
    </row>
    <row r="1818" ht="15.75">
      <c r="B1818" s="2"/>
    </row>
    <row r="1819" ht="15.75">
      <c r="B1819" s="2"/>
    </row>
    <row r="1820" ht="15.75">
      <c r="B1820" s="2"/>
    </row>
    <row r="1821" ht="15.75">
      <c r="B1821" s="2"/>
    </row>
    <row r="1822" ht="15.75">
      <c r="B1822" s="2"/>
    </row>
    <row r="1823" ht="15.75">
      <c r="B1823" s="2"/>
    </row>
    <row r="1824" ht="15.75">
      <c r="B1824" s="2"/>
    </row>
    <row r="1825" ht="15.75">
      <c r="B1825" s="2"/>
    </row>
    <row r="1826" ht="15.75">
      <c r="B1826" s="2"/>
    </row>
    <row r="1827" ht="15.75">
      <c r="B1827" s="2"/>
    </row>
    <row r="1828" ht="15.75">
      <c r="B1828" s="2"/>
    </row>
    <row r="1829" ht="15.75">
      <c r="B1829" s="2"/>
    </row>
    <row r="1830" ht="15.75">
      <c r="B1830" s="2"/>
    </row>
    <row r="1831" ht="15.75">
      <c r="B1831" s="2"/>
    </row>
    <row r="1832" ht="15.75">
      <c r="B1832" s="2"/>
    </row>
    <row r="1833" ht="15.75">
      <c r="B1833" s="2"/>
    </row>
    <row r="1834" ht="15.75">
      <c r="B1834" s="2"/>
    </row>
    <row r="1835" ht="15.75">
      <c r="B1835" s="2"/>
    </row>
    <row r="1836" ht="15.75">
      <c r="B1836" s="2"/>
    </row>
    <row r="1837" ht="15.75">
      <c r="B1837" s="2"/>
    </row>
    <row r="1838" ht="15.75">
      <c r="B1838" s="2"/>
    </row>
    <row r="1839" ht="15.75">
      <c r="B1839" s="2"/>
    </row>
    <row r="1840" ht="15.75">
      <c r="B1840" s="2"/>
    </row>
    <row r="1841" ht="15.75">
      <c r="B1841" s="2"/>
    </row>
    <row r="1842" ht="15.75">
      <c r="B1842" s="2"/>
    </row>
    <row r="1843" ht="15.75">
      <c r="B1843" s="2"/>
    </row>
    <row r="1844" ht="15.75">
      <c r="B1844" s="2"/>
    </row>
    <row r="1845" ht="15.75">
      <c r="B1845" s="2"/>
    </row>
    <row r="1846" ht="15.75">
      <c r="B1846" s="2"/>
    </row>
    <row r="1847" ht="15.75">
      <c r="B1847" s="2"/>
    </row>
    <row r="1848" ht="15.75">
      <c r="B1848" s="2"/>
    </row>
    <row r="1849" ht="15.75">
      <c r="B1849" s="2"/>
    </row>
    <row r="1850" ht="15.75">
      <c r="B1850" s="2"/>
    </row>
    <row r="1851" ht="15.75">
      <c r="B1851" s="2"/>
    </row>
    <row r="1852" ht="15.75">
      <c r="B1852" s="2"/>
    </row>
    <row r="1853" ht="15.75">
      <c r="B1853" s="2"/>
    </row>
    <row r="1854" ht="15.75">
      <c r="B1854" s="2"/>
    </row>
    <row r="1855" ht="15.75">
      <c r="B1855" s="2"/>
    </row>
    <row r="1856" ht="15.75">
      <c r="B1856" s="2"/>
    </row>
    <row r="1857" ht="15.75">
      <c r="B1857" s="2"/>
    </row>
    <row r="1858" ht="15.75">
      <c r="B1858" s="2"/>
    </row>
    <row r="1859" ht="15.75">
      <c r="B1859" s="2"/>
    </row>
    <row r="1860" ht="15.75">
      <c r="B1860" s="2"/>
    </row>
    <row r="1861" ht="15.75">
      <c r="B1861" s="2"/>
    </row>
    <row r="1862" ht="15.75">
      <c r="B1862" s="2"/>
    </row>
    <row r="1863" ht="15.75">
      <c r="B1863" s="2"/>
    </row>
    <row r="1864" ht="15.75">
      <c r="B1864" s="2"/>
    </row>
    <row r="1865" ht="15.75">
      <c r="B1865" s="2"/>
    </row>
    <row r="1866" ht="15.75">
      <c r="B1866" s="2"/>
    </row>
    <row r="1867" ht="15.75">
      <c r="B1867" s="2"/>
    </row>
    <row r="1868" ht="15.75">
      <c r="B1868" s="2"/>
    </row>
    <row r="1869" ht="15.75">
      <c r="B1869" s="2"/>
    </row>
    <row r="1870" ht="15.75">
      <c r="B1870" s="2"/>
    </row>
    <row r="1871" ht="15.75">
      <c r="B1871" s="2"/>
    </row>
    <row r="1872" ht="15.75">
      <c r="B1872" s="2"/>
    </row>
    <row r="1873" ht="15.75">
      <c r="B1873" s="2"/>
    </row>
    <row r="1874" ht="15.75">
      <c r="B1874" s="2"/>
    </row>
    <row r="1875" ht="15.75">
      <c r="B1875" s="2"/>
    </row>
    <row r="1876" ht="15.75">
      <c r="B1876" s="2"/>
    </row>
    <row r="1877" ht="15.75">
      <c r="B1877" s="2"/>
    </row>
    <row r="1878" ht="15.75">
      <c r="B1878" s="2"/>
    </row>
    <row r="1879" ht="15.75">
      <c r="B1879" s="2"/>
    </row>
    <row r="1880" ht="15.75">
      <c r="B1880" s="2"/>
    </row>
    <row r="1881" ht="15.75">
      <c r="B1881" s="2"/>
    </row>
    <row r="1882" ht="15.75">
      <c r="B1882" s="2"/>
    </row>
    <row r="1883" ht="15.75">
      <c r="B1883" s="2"/>
    </row>
    <row r="1884" ht="15.75">
      <c r="B1884" s="2"/>
    </row>
    <row r="1885" ht="15.75">
      <c r="B1885" s="2"/>
    </row>
    <row r="1886" ht="15.75">
      <c r="B1886" s="2"/>
    </row>
    <row r="1887" ht="15.75">
      <c r="B1887" s="2"/>
    </row>
    <row r="1888" ht="15.75">
      <c r="B1888" s="2"/>
    </row>
    <row r="1889" ht="15.75">
      <c r="B1889" s="2"/>
    </row>
    <row r="1890" ht="15.75">
      <c r="B1890" s="2"/>
    </row>
    <row r="1891" ht="15.75">
      <c r="B1891" s="2"/>
    </row>
    <row r="1892" ht="15.75">
      <c r="B1892" s="2"/>
    </row>
    <row r="1893" ht="15.75">
      <c r="B1893" s="2"/>
    </row>
    <row r="1894" ht="15.75">
      <c r="B1894" s="2"/>
    </row>
    <row r="1895" ht="15.75">
      <c r="B1895" s="2"/>
    </row>
    <row r="1896" ht="15.75">
      <c r="B1896" s="2"/>
    </row>
    <row r="1897" ht="15.75">
      <c r="B1897" s="2"/>
    </row>
    <row r="1898" ht="15.75">
      <c r="B1898" s="2"/>
    </row>
    <row r="1899" ht="15.75">
      <c r="B1899" s="2"/>
    </row>
    <row r="1900" ht="15.75">
      <c r="B1900" s="2"/>
    </row>
    <row r="1901" ht="15.75">
      <c r="B1901" s="2"/>
    </row>
    <row r="1902" ht="15.75">
      <c r="B1902" s="2"/>
    </row>
    <row r="1903" ht="15.75">
      <c r="B1903" s="2"/>
    </row>
    <row r="1904" ht="15.75">
      <c r="B1904" s="2"/>
    </row>
    <row r="1905" ht="15.75">
      <c r="B1905" s="2"/>
    </row>
    <row r="1906" ht="15.75">
      <c r="B1906" s="2"/>
    </row>
    <row r="1907" ht="15.75">
      <c r="B1907" s="2"/>
    </row>
    <row r="1908" ht="15.75">
      <c r="B1908" s="2"/>
    </row>
    <row r="1909" ht="15.75">
      <c r="B1909" s="2"/>
    </row>
    <row r="1910" ht="15.75">
      <c r="B1910" s="2"/>
    </row>
    <row r="1911" ht="15.75">
      <c r="B1911" s="2"/>
    </row>
    <row r="1912" ht="15.75">
      <c r="B1912" s="2"/>
    </row>
    <row r="1913" ht="15.75">
      <c r="B1913" s="2"/>
    </row>
    <row r="1914" ht="15.75">
      <c r="B1914" s="2"/>
    </row>
    <row r="1915" ht="15.75">
      <c r="B1915" s="2"/>
    </row>
    <row r="1916" ht="15.75">
      <c r="B1916" s="2"/>
    </row>
    <row r="1917" ht="15.75">
      <c r="B1917" s="2"/>
    </row>
    <row r="1918" ht="15.75">
      <c r="B1918" s="2"/>
    </row>
    <row r="1919" ht="15.75">
      <c r="B1919" s="2"/>
    </row>
    <row r="1920" ht="15.75">
      <c r="B1920" s="2"/>
    </row>
    <row r="1921" ht="15.75">
      <c r="B1921" s="2"/>
    </row>
    <row r="1922" ht="15.75">
      <c r="B1922" s="2"/>
    </row>
    <row r="1923" ht="15.75">
      <c r="B1923" s="2"/>
    </row>
    <row r="1924" ht="15.75">
      <c r="B1924" s="2"/>
    </row>
    <row r="1925" ht="15.75">
      <c r="B1925" s="2"/>
    </row>
    <row r="1926" ht="15.75">
      <c r="B1926" s="2"/>
    </row>
    <row r="1927" ht="15.75">
      <c r="B1927" s="2"/>
    </row>
    <row r="1928" ht="15.75">
      <c r="B1928" s="2"/>
    </row>
    <row r="1929" ht="15.75">
      <c r="B1929" s="2"/>
    </row>
    <row r="1930" ht="15.75">
      <c r="B1930" s="2"/>
    </row>
    <row r="1931" ht="15.75">
      <c r="B1931" s="2"/>
    </row>
    <row r="1932" ht="15.75">
      <c r="B1932" s="2"/>
    </row>
    <row r="1933" ht="15.75">
      <c r="B1933" s="2"/>
    </row>
    <row r="1934" ht="15.75">
      <c r="B1934" s="2"/>
    </row>
    <row r="1935" ht="15.75">
      <c r="B1935" s="2"/>
    </row>
    <row r="1936" ht="15.75">
      <c r="B1936" s="2"/>
    </row>
    <row r="1937" ht="15.75">
      <c r="B1937" s="2"/>
    </row>
    <row r="1938" ht="15.75">
      <c r="B1938" s="2"/>
    </row>
    <row r="1939" ht="15.75">
      <c r="B1939" s="2"/>
    </row>
    <row r="1940" ht="15.75">
      <c r="B1940" s="2"/>
    </row>
    <row r="1941" ht="15.75">
      <c r="B1941" s="2"/>
    </row>
    <row r="1942" ht="15.75">
      <c r="B1942" s="2"/>
    </row>
    <row r="1943" ht="15.75">
      <c r="B1943" s="2"/>
    </row>
    <row r="1944" ht="15.75">
      <c r="B1944" s="2"/>
    </row>
    <row r="1945" ht="15.75">
      <c r="B1945" s="2"/>
    </row>
    <row r="1946" ht="15.75">
      <c r="B1946" s="2"/>
    </row>
    <row r="1947" ht="15.75">
      <c r="B1947" s="2"/>
    </row>
    <row r="1948" ht="15.75">
      <c r="B1948" s="2"/>
    </row>
    <row r="1949" ht="15.75">
      <c r="B1949" s="2"/>
    </row>
    <row r="1950" ht="15.75">
      <c r="B1950" s="2"/>
    </row>
    <row r="1951" ht="15.75">
      <c r="B1951" s="2"/>
    </row>
    <row r="1952" ht="15.75">
      <c r="B1952" s="2"/>
    </row>
    <row r="1953" ht="15.75">
      <c r="B1953" s="2"/>
    </row>
    <row r="1954" ht="15.75">
      <c r="B1954" s="2"/>
    </row>
    <row r="1955" ht="15.75">
      <c r="B1955" s="2"/>
    </row>
    <row r="1956" ht="15.75">
      <c r="B1956" s="2"/>
    </row>
    <row r="1957" ht="15.75">
      <c r="B1957" s="2"/>
    </row>
    <row r="1958" ht="15.75">
      <c r="B1958" s="2"/>
    </row>
    <row r="1959" ht="15.75">
      <c r="B1959" s="2"/>
    </row>
    <row r="1960" ht="15.75">
      <c r="B1960" s="2"/>
    </row>
    <row r="1961" ht="15.75">
      <c r="B1961" s="2"/>
    </row>
    <row r="1962" ht="15.75">
      <c r="B1962" s="2"/>
    </row>
    <row r="1963" ht="15.75">
      <c r="B1963" s="2"/>
    </row>
    <row r="1964" ht="15.75">
      <c r="B1964" s="2"/>
    </row>
    <row r="1965" ht="15.75">
      <c r="B1965" s="2"/>
    </row>
    <row r="1966" ht="15.75">
      <c r="B1966" s="2"/>
    </row>
    <row r="1967" ht="15.75">
      <c r="B1967" s="2"/>
    </row>
    <row r="1968" ht="15.75">
      <c r="B1968" s="2"/>
    </row>
    <row r="1969" ht="15.75">
      <c r="B1969" s="2"/>
    </row>
    <row r="1970" ht="15.75">
      <c r="B1970" s="2"/>
    </row>
    <row r="1971" ht="15.75">
      <c r="B1971" s="2"/>
    </row>
    <row r="1972" ht="15.75">
      <c r="B1972" s="2"/>
    </row>
    <row r="1973" ht="15.75">
      <c r="B1973" s="2"/>
    </row>
    <row r="1974" ht="15.75">
      <c r="B1974" s="2"/>
    </row>
    <row r="1975" ht="15.75">
      <c r="B1975" s="2"/>
    </row>
    <row r="1976" ht="15.75">
      <c r="B1976" s="2"/>
    </row>
    <row r="1977" ht="15.75">
      <c r="B1977" s="2"/>
    </row>
    <row r="1978" ht="15.75">
      <c r="B1978" s="2"/>
    </row>
    <row r="1979" ht="15.75">
      <c r="B1979" s="2"/>
    </row>
    <row r="1980" ht="15.75">
      <c r="B1980" s="2"/>
    </row>
    <row r="1981" ht="15.75">
      <c r="B1981" s="2"/>
    </row>
    <row r="1982" ht="15.75">
      <c r="B1982" s="2"/>
    </row>
    <row r="1983" ht="15.75">
      <c r="B1983" s="2"/>
    </row>
    <row r="1984" ht="15.75">
      <c r="B1984" s="2"/>
    </row>
    <row r="1985" ht="15.75">
      <c r="B1985" s="2"/>
    </row>
    <row r="1986" ht="15.75">
      <c r="B1986" s="2"/>
    </row>
    <row r="1987" ht="15.75">
      <c r="B1987" s="2"/>
    </row>
    <row r="1988" ht="15.75">
      <c r="B1988" s="2"/>
    </row>
    <row r="1989" ht="15.75">
      <c r="B1989" s="2"/>
    </row>
    <row r="1990" ht="15.75">
      <c r="B1990" s="2"/>
    </row>
    <row r="1991" ht="15.75">
      <c r="B1991" s="2"/>
    </row>
    <row r="1992" ht="15.75">
      <c r="B1992" s="2"/>
    </row>
    <row r="1993" ht="15.75">
      <c r="B1993" s="2"/>
    </row>
    <row r="1994" ht="15.75">
      <c r="B1994" s="2"/>
    </row>
    <row r="1995" ht="15.75">
      <c r="B1995" s="2"/>
    </row>
    <row r="1996" ht="15.75">
      <c r="B1996" s="2"/>
    </row>
    <row r="1997" ht="15.75">
      <c r="B1997" s="2"/>
    </row>
    <row r="1998" ht="15.75">
      <c r="B1998" s="2"/>
    </row>
    <row r="1999" ht="15.75">
      <c r="B1999" s="2"/>
    </row>
    <row r="2000" ht="15.75">
      <c r="B2000" s="2"/>
    </row>
    <row r="2001" ht="15.75">
      <c r="B2001" s="2"/>
    </row>
    <row r="2002" ht="15.75">
      <c r="B2002" s="2"/>
    </row>
    <row r="2003" ht="15.75">
      <c r="B2003" s="2"/>
    </row>
    <row r="2004" ht="15.75">
      <c r="B2004" s="2"/>
    </row>
    <row r="2005" ht="15.75">
      <c r="B2005" s="2"/>
    </row>
    <row r="2006" ht="15.75">
      <c r="B2006" s="2"/>
    </row>
    <row r="2007" ht="15.75">
      <c r="B2007" s="2"/>
    </row>
    <row r="2008" ht="15.75">
      <c r="B2008" s="2"/>
    </row>
    <row r="2009" ht="15.75">
      <c r="B2009" s="2"/>
    </row>
    <row r="2010" ht="15.75">
      <c r="B2010" s="2"/>
    </row>
    <row r="2011" ht="15.75">
      <c r="B2011" s="2"/>
    </row>
    <row r="2012" ht="15.75">
      <c r="B2012" s="2"/>
    </row>
    <row r="2013" ht="15.75">
      <c r="B2013" s="2"/>
    </row>
    <row r="2014" ht="15.75">
      <c r="B2014" s="2"/>
    </row>
    <row r="2015" ht="15.75">
      <c r="B2015" s="2"/>
    </row>
    <row r="2016" ht="15.75">
      <c r="B2016" s="2"/>
    </row>
    <row r="2017" ht="15.75">
      <c r="B2017" s="2"/>
    </row>
    <row r="2018" ht="15.75">
      <c r="B2018" s="2"/>
    </row>
    <row r="2019" ht="15.75">
      <c r="B2019" s="2"/>
    </row>
    <row r="2020" ht="15.75">
      <c r="B2020" s="2"/>
    </row>
    <row r="2021" ht="15.75">
      <c r="B2021" s="2"/>
    </row>
    <row r="2022" ht="15.75">
      <c r="B2022" s="2"/>
    </row>
    <row r="2023" ht="15.75">
      <c r="B2023" s="2"/>
    </row>
    <row r="2024" ht="15.75">
      <c r="B2024" s="2"/>
    </row>
    <row r="2025" ht="15.75">
      <c r="B2025" s="2"/>
    </row>
    <row r="2026" ht="15.75">
      <c r="B2026" s="2"/>
    </row>
    <row r="2027" ht="15.75">
      <c r="B2027" s="2"/>
    </row>
    <row r="2028" ht="15.75">
      <c r="B2028" s="2"/>
    </row>
    <row r="2029" ht="15.75">
      <c r="B2029" s="2"/>
    </row>
    <row r="2030" ht="15.75">
      <c r="B2030" s="2"/>
    </row>
    <row r="2031" ht="15.75">
      <c r="B2031" s="2"/>
    </row>
    <row r="2032" ht="15.75">
      <c r="B2032" s="2"/>
    </row>
    <row r="2033" ht="15.75">
      <c r="B2033" s="2"/>
    </row>
    <row r="2034" ht="15.75">
      <c r="B2034" s="2"/>
    </row>
    <row r="2035" ht="15.75">
      <c r="B2035" s="2"/>
    </row>
    <row r="2036" ht="15.75">
      <c r="B2036" s="2"/>
    </row>
    <row r="2037" ht="15.75">
      <c r="B2037" s="2"/>
    </row>
    <row r="2038" ht="15.75">
      <c r="B2038" s="2"/>
    </row>
    <row r="2039" ht="15.75">
      <c r="B2039" s="2"/>
    </row>
    <row r="2040" ht="15.75">
      <c r="B2040" s="2"/>
    </row>
    <row r="2041" ht="15.75">
      <c r="B2041" s="2"/>
    </row>
    <row r="2042" ht="15.75">
      <c r="B2042" s="2"/>
    </row>
    <row r="2043" ht="15.75">
      <c r="B2043" s="2"/>
    </row>
    <row r="2044" ht="15.75">
      <c r="B2044" s="2"/>
    </row>
    <row r="2045" ht="15.75">
      <c r="B2045" s="2"/>
    </row>
    <row r="2046" ht="15.75">
      <c r="B2046" s="2"/>
    </row>
    <row r="2047" ht="15.75">
      <c r="B2047" s="2"/>
    </row>
    <row r="2048" ht="15.75">
      <c r="B2048" s="2"/>
    </row>
    <row r="2049" ht="15.75">
      <c r="B2049" s="2"/>
    </row>
    <row r="2050" ht="15.75">
      <c r="B2050" s="2"/>
    </row>
    <row r="2051" ht="15.75">
      <c r="B2051" s="2"/>
    </row>
    <row r="2052" ht="15.75">
      <c r="B2052" s="2"/>
    </row>
    <row r="2053" ht="15.75">
      <c r="B2053" s="2"/>
    </row>
    <row r="2054" ht="15.75">
      <c r="B2054" s="2"/>
    </row>
    <row r="2055" ht="15.75">
      <c r="B2055" s="2"/>
    </row>
    <row r="2056" ht="15.75">
      <c r="B2056" s="2"/>
    </row>
    <row r="2057" ht="15.75">
      <c r="B2057" s="2"/>
    </row>
    <row r="2058" ht="15.75">
      <c r="B2058" s="2"/>
    </row>
    <row r="2059" ht="15.75">
      <c r="B2059" s="2"/>
    </row>
    <row r="2060" ht="15.75">
      <c r="B2060" s="2"/>
    </row>
    <row r="2061" ht="15.75">
      <c r="B2061" s="2"/>
    </row>
    <row r="2062" ht="15.75">
      <c r="B2062" s="2"/>
    </row>
    <row r="2063" ht="15.75">
      <c r="B2063" s="2"/>
    </row>
    <row r="2064" ht="15.75">
      <c r="B2064" s="2"/>
    </row>
    <row r="2065" ht="15.75">
      <c r="B2065" s="2"/>
    </row>
    <row r="2066" ht="15.75">
      <c r="B2066" s="2"/>
    </row>
    <row r="2067" ht="15.75">
      <c r="B2067" s="2"/>
    </row>
    <row r="2068" ht="15.75">
      <c r="B2068" s="2"/>
    </row>
    <row r="2069" ht="15.75">
      <c r="B2069" s="2"/>
    </row>
    <row r="2070" ht="15.75">
      <c r="B2070" s="2"/>
    </row>
    <row r="2071" ht="15.75">
      <c r="B2071" s="2"/>
    </row>
    <row r="2072" ht="15.75">
      <c r="B2072" s="2"/>
    </row>
    <row r="2073" ht="15.75">
      <c r="B2073" s="2"/>
    </row>
    <row r="2074" ht="15.75">
      <c r="B2074" s="2"/>
    </row>
    <row r="2075" ht="15.75">
      <c r="B2075" s="2"/>
    </row>
    <row r="2076" ht="15.75">
      <c r="B2076" s="2"/>
    </row>
    <row r="2077" ht="15.75">
      <c r="B2077" s="2"/>
    </row>
    <row r="2078" ht="15.75">
      <c r="B2078" s="2"/>
    </row>
    <row r="2079" ht="15.75">
      <c r="B2079" s="2"/>
    </row>
    <row r="2080" ht="15.75">
      <c r="B2080" s="2"/>
    </row>
    <row r="2081" ht="15.75">
      <c r="B2081" s="2"/>
    </row>
    <row r="2082" ht="15.75">
      <c r="B2082" s="2"/>
    </row>
    <row r="2083" ht="15.75">
      <c r="B2083" s="2"/>
    </row>
    <row r="2084" ht="15.75">
      <c r="B2084" s="2"/>
    </row>
    <row r="2085" ht="15.75">
      <c r="B2085" s="2"/>
    </row>
    <row r="2086" ht="15.75">
      <c r="B2086" s="2"/>
    </row>
    <row r="2087" ht="15.75">
      <c r="B2087" s="2"/>
    </row>
    <row r="2088" ht="15.75">
      <c r="B2088" s="2"/>
    </row>
    <row r="2089" ht="15.75">
      <c r="B2089" s="2"/>
    </row>
    <row r="2090" ht="15.75">
      <c r="B2090" s="2"/>
    </row>
    <row r="2091" ht="15.75">
      <c r="B2091" s="2"/>
    </row>
    <row r="2092" ht="15.75">
      <c r="B2092" s="2"/>
    </row>
    <row r="2093" ht="15.75">
      <c r="B2093" s="2"/>
    </row>
    <row r="2094" ht="15.75">
      <c r="B2094" s="2"/>
    </row>
    <row r="2095" ht="15.75">
      <c r="B2095" s="2"/>
    </row>
    <row r="2096" ht="15.75">
      <c r="B2096" s="2"/>
    </row>
    <row r="2097" ht="15.75">
      <c r="B2097" s="2"/>
    </row>
    <row r="2098" ht="15.75">
      <c r="B2098" s="2"/>
    </row>
    <row r="2099" ht="15.75">
      <c r="B2099" s="2"/>
    </row>
    <row r="2100" ht="15.75">
      <c r="B2100" s="2"/>
    </row>
    <row r="2101" ht="15.75">
      <c r="B2101" s="2"/>
    </row>
    <row r="2102" ht="15.75">
      <c r="B2102" s="2"/>
    </row>
    <row r="2103" ht="15.75">
      <c r="B2103" s="2"/>
    </row>
    <row r="2104" ht="15.75">
      <c r="B2104" s="2"/>
    </row>
    <row r="2105" ht="15.75">
      <c r="B2105" s="2"/>
    </row>
    <row r="2106" ht="15.75">
      <c r="B2106" s="2"/>
    </row>
    <row r="2107" ht="15.75">
      <c r="B2107" s="2"/>
    </row>
    <row r="2108" ht="15.75">
      <c r="B2108" s="2"/>
    </row>
    <row r="2109" ht="15.75">
      <c r="B2109" s="2"/>
    </row>
    <row r="2110" ht="15.75">
      <c r="B2110" s="2"/>
    </row>
    <row r="2111" ht="15.75">
      <c r="B2111" s="2"/>
    </row>
    <row r="2112" ht="15.75">
      <c r="B2112" s="2"/>
    </row>
    <row r="2113" ht="15.75">
      <c r="B2113" s="2"/>
    </row>
    <row r="2114" ht="15.75">
      <c r="B2114" s="2"/>
    </row>
    <row r="2115" ht="15.75">
      <c r="B2115" s="2"/>
    </row>
    <row r="2116" ht="15.75">
      <c r="B2116" s="2"/>
    </row>
    <row r="2117" ht="15.75">
      <c r="B2117" s="2"/>
    </row>
    <row r="2118" ht="15.75">
      <c r="B2118" s="2"/>
    </row>
    <row r="2119" ht="15.75">
      <c r="B2119" s="2"/>
    </row>
    <row r="2120" ht="15.75">
      <c r="B2120" s="2"/>
    </row>
    <row r="2121" ht="15.75">
      <c r="B2121" s="2"/>
    </row>
    <row r="2122" ht="15.75">
      <c r="B2122" s="2"/>
    </row>
    <row r="2123" ht="15.75">
      <c r="B2123" s="2"/>
    </row>
    <row r="2124" ht="15.75">
      <c r="B2124" s="2"/>
    </row>
    <row r="2125" ht="15.75">
      <c r="B2125" s="2"/>
    </row>
    <row r="2126" ht="15.75">
      <c r="B2126" s="2"/>
    </row>
    <row r="2127" ht="15.75">
      <c r="B2127" s="2"/>
    </row>
    <row r="2128" ht="15.75">
      <c r="B2128" s="2"/>
    </row>
    <row r="2129" ht="15.75">
      <c r="B2129" s="2"/>
    </row>
    <row r="2130" ht="15.75">
      <c r="B2130" s="2"/>
    </row>
    <row r="2131" ht="15.75">
      <c r="B2131" s="2"/>
    </row>
    <row r="2132" ht="15.75">
      <c r="B2132" s="2"/>
    </row>
    <row r="2133" ht="15.75">
      <c r="B2133" s="2"/>
    </row>
    <row r="2134" ht="15.75">
      <c r="B2134" s="2"/>
    </row>
    <row r="2135" ht="15.75">
      <c r="B2135" s="2"/>
    </row>
    <row r="2136" ht="15.75">
      <c r="B2136" s="2"/>
    </row>
    <row r="2137" ht="15.75">
      <c r="B2137" s="2"/>
    </row>
    <row r="2138" ht="15.75">
      <c r="B2138" s="2"/>
    </row>
    <row r="2139" ht="15.75">
      <c r="B2139" s="2"/>
    </row>
    <row r="2140" ht="15.75">
      <c r="B2140" s="2"/>
    </row>
    <row r="2141" ht="15.75">
      <c r="B2141" s="2"/>
    </row>
    <row r="2142" ht="15.75">
      <c r="B2142" s="2"/>
    </row>
    <row r="2143" ht="15.75">
      <c r="B2143" s="2"/>
    </row>
    <row r="2144" ht="15.75">
      <c r="B2144" s="2"/>
    </row>
    <row r="2145" ht="15.75">
      <c r="B2145" s="2"/>
    </row>
    <row r="2146" ht="15.75">
      <c r="B2146" s="2"/>
    </row>
    <row r="2147" ht="15.75">
      <c r="B2147" s="2"/>
    </row>
    <row r="2148" ht="15.75">
      <c r="B2148" s="2"/>
    </row>
    <row r="2149" ht="15.75">
      <c r="B2149" s="2"/>
    </row>
    <row r="2150" ht="15.75">
      <c r="B2150" s="2"/>
    </row>
    <row r="2151" ht="15.75">
      <c r="B2151" s="2"/>
    </row>
    <row r="2152" ht="15.75">
      <c r="B2152" s="2"/>
    </row>
    <row r="2153" ht="15.75">
      <c r="B2153" s="2"/>
    </row>
    <row r="2154" ht="15.75">
      <c r="B2154" s="2"/>
    </row>
    <row r="2155" ht="15.75">
      <c r="B2155" s="2"/>
    </row>
    <row r="2156" ht="15.75">
      <c r="B2156" s="2"/>
    </row>
    <row r="2157" ht="15.75">
      <c r="B2157" s="2"/>
    </row>
    <row r="2158" ht="15.75">
      <c r="B2158" s="2"/>
    </row>
    <row r="2159" ht="15.75">
      <c r="B2159" s="2"/>
    </row>
    <row r="2160" ht="15.75">
      <c r="B2160" s="2"/>
    </row>
    <row r="2161" ht="15.75">
      <c r="B2161" s="2"/>
    </row>
    <row r="2162" ht="15.75">
      <c r="B2162" s="2"/>
    </row>
    <row r="2163" ht="15.75">
      <c r="B2163" s="2"/>
    </row>
    <row r="2164" ht="15.75">
      <c r="B2164" s="2"/>
    </row>
    <row r="2165" ht="15.75">
      <c r="B2165" s="2"/>
    </row>
    <row r="2166" ht="15.75">
      <c r="B2166" s="2"/>
    </row>
    <row r="2167" ht="15.75">
      <c r="B2167" s="2"/>
    </row>
    <row r="2168" ht="15.75">
      <c r="B2168" s="2"/>
    </row>
    <row r="2169" ht="15.75">
      <c r="B2169" s="2"/>
    </row>
    <row r="2170" ht="15.75">
      <c r="B2170" s="2"/>
    </row>
    <row r="2171" ht="15.75">
      <c r="B2171" s="2"/>
    </row>
    <row r="2172" ht="15.75">
      <c r="B2172" s="2"/>
    </row>
    <row r="2173" ht="15.75">
      <c r="B2173" s="2"/>
    </row>
    <row r="2174" ht="15.75">
      <c r="B2174" s="2"/>
    </row>
    <row r="2175" ht="15.75">
      <c r="B2175" s="2"/>
    </row>
    <row r="2176" ht="15.75">
      <c r="B2176" s="2"/>
    </row>
    <row r="2177" ht="15.75">
      <c r="B2177" s="2"/>
    </row>
    <row r="2178" ht="15.75">
      <c r="B2178" s="2"/>
    </row>
    <row r="2179" ht="15.75">
      <c r="B2179" s="2"/>
    </row>
    <row r="2180" ht="15.75">
      <c r="B2180" s="2"/>
    </row>
    <row r="2181" ht="15.75">
      <c r="B2181" s="2"/>
    </row>
    <row r="2182" ht="15.75">
      <c r="B2182" s="2"/>
    </row>
    <row r="2183" ht="15.75">
      <c r="B2183" s="2"/>
    </row>
    <row r="2184" ht="15.75">
      <c r="B2184" s="2"/>
    </row>
    <row r="2185" ht="15.75">
      <c r="B2185" s="2"/>
    </row>
    <row r="2186" ht="15.75">
      <c r="B2186" s="2"/>
    </row>
    <row r="2187" ht="15.75">
      <c r="B2187" s="2"/>
    </row>
    <row r="2188" ht="15.75">
      <c r="B2188" s="2"/>
    </row>
    <row r="2189" ht="15.75">
      <c r="B2189" s="2"/>
    </row>
    <row r="2190" ht="15.75">
      <c r="B2190" s="2"/>
    </row>
    <row r="2191" ht="15.75">
      <c r="B2191" s="2"/>
    </row>
    <row r="2192" ht="15.75">
      <c r="B2192" s="2"/>
    </row>
    <row r="2193" ht="15.75">
      <c r="B2193" s="2"/>
    </row>
    <row r="2194" ht="15.75">
      <c r="B2194" s="2"/>
    </row>
    <row r="2195" ht="15.75">
      <c r="B2195" s="2"/>
    </row>
    <row r="2196" ht="15.75">
      <c r="B2196" s="2"/>
    </row>
    <row r="2197" ht="15.75">
      <c r="B2197" s="2"/>
    </row>
    <row r="2198" ht="15.75">
      <c r="B2198" s="2"/>
    </row>
    <row r="2199" ht="15.75">
      <c r="B2199" s="2"/>
    </row>
    <row r="2200" ht="15.75">
      <c r="B2200" s="2"/>
    </row>
    <row r="2201" ht="15.75">
      <c r="B2201" s="2"/>
    </row>
    <row r="2202" ht="15.75">
      <c r="B2202" s="2"/>
    </row>
    <row r="2203" ht="15.75">
      <c r="B2203" s="2"/>
    </row>
    <row r="2204" ht="15.75">
      <c r="B2204" s="2"/>
    </row>
    <row r="2205" ht="15.75">
      <c r="B2205" s="2"/>
    </row>
    <row r="2206" ht="15.75">
      <c r="B2206" s="2"/>
    </row>
    <row r="2207" ht="15.75">
      <c r="B2207" s="2"/>
    </row>
    <row r="2208" ht="15.75">
      <c r="B2208" s="2"/>
    </row>
    <row r="2209" ht="15.75">
      <c r="B2209" s="2"/>
    </row>
    <row r="2210" ht="15.75">
      <c r="B2210" s="2"/>
    </row>
    <row r="2211" ht="15.75">
      <c r="B2211" s="2"/>
    </row>
    <row r="2212" ht="15.75">
      <c r="B2212" s="2"/>
    </row>
    <row r="2213" ht="15.75">
      <c r="B2213" s="2"/>
    </row>
    <row r="2214" ht="15.75">
      <c r="B2214" s="2"/>
    </row>
    <row r="2215" ht="15.75">
      <c r="B2215" s="2"/>
    </row>
    <row r="2216" ht="15.75">
      <c r="B2216" s="2"/>
    </row>
    <row r="2217" ht="15.75">
      <c r="B2217" s="2"/>
    </row>
    <row r="2218" ht="15.75">
      <c r="B2218" s="2"/>
    </row>
    <row r="2219" ht="15.75">
      <c r="B2219" s="2"/>
    </row>
    <row r="2220" ht="15.75">
      <c r="B2220" s="2"/>
    </row>
    <row r="2221" ht="15.75">
      <c r="B2221" s="2"/>
    </row>
    <row r="2222" ht="15.75">
      <c r="B2222" s="2"/>
    </row>
    <row r="2223" ht="15.75">
      <c r="B2223" s="2"/>
    </row>
    <row r="2224" ht="15.75">
      <c r="B2224" s="2"/>
    </row>
    <row r="2225" ht="15.75">
      <c r="B2225" s="2"/>
    </row>
    <row r="2226" ht="15.75">
      <c r="B2226" s="2"/>
    </row>
    <row r="2227" ht="15.75">
      <c r="B2227" s="2"/>
    </row>
    <row r="2228" ht="15.75">
      <c r="B2228" s="2"/>
    </row>
    <row r="2229" ht="15.75">
      <c r="B2229" s="2"/>
    </row>
    <row r="2230" ht="15.75">
      <c r="B2230" s="2"/>
    </row>
    <row r="2231" ht="15.75">
      <c r="B2231" s="2"/>
    </row>
    <row r="2232" ht="15.75">
      <c r="B2232" s="2"/>
    </row>
    <row r="2233" ht="15.75">
      <c r="B2233" s="2"/>
    </row>
    <row r="2234" ht="15.75">
      <c r="B2234" s="2"/>
    </row>
    <row r="2235" ht="15.75">
      <c r="B2235" s="2"/>
    </row>
    <row r="2236" ht="15.75">
      <c r="B2236" s="2"/>
    </row>
    <row r="2237" ht="15.75">
      <c r="B2237" s="2"/>
    </row>
    <row r="2238" ht="15.75">
      <c r="B2238" s="2"/>
    </row>
    <row r="2239" ht="15.75">
      <c r="B2239" s="2"/>
    </row>
    <row r="2240" ht="15.75">
      <c r="B2240" s="2"/>
    </row>
    <row r="2241" ht="15.75">
      <c r="B2241" s="2"/>
    </row>
    <row r="2242" ht="15.75">
      <c r="B2242" s="2"/>
    </row>
    <row r="2243" ht="15.75">
      <c r="B2243" s="2"/>
    </row>
    <row r="2244" ht="15.75">
      <c r="B2244" s="2"/>
    </row>
    <row r="2245" ht="15.75">
      <c r="B2245" s="2"/>
    </row>
    <row r="2246" ht="15.75">
      <c r="B2246" s="2"/>
    </row>
    <row r="2247" ht="15.75">
      <c r="B2247" s="2"/>
    </row>
    <row r="2248" ht="15.75">
      <c r="B2248" s="2"/>
    </row>
    <row r="2249" ht="15.75">
      <c r="B2249" s="2"/>
    </row>
    <row r="2250" ht="15.75">
      <c r="B2250" s="2"/>
    </row>
    <row r="2251" ht="15.75">
      <c r="B2251" s="2"/>
    </row>
    <row r="2252" ht="15.75">
      <c r="B2252" s="2"/>
    </row>
    <row r="2253" ht="15.75">
      <c r="B2253" s="2"/>
    </row>
    <row r="2254" ht="15.75">
      <c r="B2254" s="2"/>
    </row>
    <row r="2255" ht="15.75">
      <c r="B2255" s="2"/>
    </row>
    <row r="2256" ht="15.75">
      <c r="B2256" s="2"/>
    </row>
    <row r="2257" ht="15.75">
      <c r="B2257" s="2"/>
    </row>
    <row r="2258" ht="15.75">
      <c r="B2258" s="2"/>
    </row>
    <row r="2259" ht="15.75">
      <c r="B2259" s="2"/>
    </row>
    <row r="2260" ht="15.75">
      <c r="B2260" s="2"/>
    </row>
    <row r="2261" ht="15.75">
      <c r="B2261" s="2"/>
    </row>
    <row r="2262" ht="15.75">
      <c r="B2262" s="2"/>
    </row>
    <row r="2263" ht="15.75">
      <c r="B2263" s="2"/>
    </row>
    <row r="2264" ht="15.75">
      <c r="B2264" s="2"/>
    </row>
    <row r="2265" ht="15.75">
      <c r="B2265" s="2"/>
    </row>
    <row r="2266" ht="15.75">
      <c r="B2266" s="2"/>
    </row>
    <row r="2267" ht="15.75">
      <c r="B2267" s="2"/>
    </row>
    <row r="2268" ht="15.75">
      <c r="B2268" s="2"/>
    </row>
    <row r="2269" ht="15.75">
      <c r="B2269" s="2"/>
    </row>
    <row r="2270" ht="15.75">
      <c r="B2270" s="2"/>
    </row>
    <row r="2271" ht="15.75">
      <c r="B2271" s="2"/>
    </row>
    <row r="2272" ht="15.75">
      <c r="B2272" s="2"/>
    </row>
    <row r="2273" ht="15.75">
      <c r="B2273" s="2"/>
    </row>
    <row r="2274" ht="15.75">
      <c r="B2274" s="2"/>
    </row>
    <row r="2275" ht="15.75">
      <c r="B2275" s="2"/>
    </row>
    <row r="2276" ht="15.75">
      <c r="B2276" s="2"/>
    </row>
    <row r="2277" ht="15.75">
      <c r="B2277" s="2"/>
    </row>
    <row r="2278" ht="15.75">
      <c r="B2278" s="2"/>
    </row>
    <row r="2279" ht="15.75">
      <c r="B2279" s="2"/>
    </row>
    <row r="2280" ht="15.75">
      <c r="B2280" s="2"/>
    </row>
    <row r="2281" ht="15.75">
      <c r="B2281" s="2"/>
    </row>
    <row r="2282" ht="15.75">
      <c r="B2282" s="2"/>
    </row>
    <row r="2283" ht="15.75">
      <c r="B2283" s="2"/>
    </row>
    <row r="2284" ht="15.75">
      <c r="B2284" s="2"/>
    </row>
    <row r="2285" ht="15.75">
      <c r="B2285" s="2"/>
    </row>
    <row r="2286" ht="15.75">
      <c r="B2286" s="2"/>
    </row>
    <row r="2287" ht="15.75">
      <c r="B2287" s="2"/>
    </row>
    <row r="2288" ht="15.75">
      <c r="B2288" s="2"/>
    </row>
    <row r="2289" ht="15.75">
      <c r="B2289" s="2"/>
    </row>
    <row r="2290" ht="15.75">
      <c r="B2290" s="2"/>
    </row>
    <row r="2291" ht="15.75">
      <c r="B2291" s="2"/>
    </row>
    <row r="2292" ht="15.75">
      <c r="B2292" s="2"/>
    </row>
    <row r="2293" ht="15.75">
      <c r="B2293" s="2"/>
    </row>
    <row r="2294" ht="15.75">
      <c r="B2294" s="2"/>
    </row>
    <row r="2295" ht="15.75">
      <c r="B2295" s="2"/>
    </row>
    <row r="2296" ht="15.75">
      <c r="B2296" s="2"/>
    </row>
    <row r="2297" ht="15.75">
      <c r="B2297" s="2"/>
    </row>
    <row r="2298" ht="15.75">
      <c r="B2298" s="2"/>
    </row>
    <row r="2299" ht="15.75">
      <c r="B2299" s="2"/>
    </row>
    <row r="2300" ht="15.75">
      <c r="B2300" s="2"/>
    </row>
    <row r="2301" ht="15.75">
      <c r="B2301" s="2"/>
    </row>
    <row r="2302" ht="15.75">
      <c r="B2302" s="2"/>
    </row>
    <row r="2303" ht="15.75">
      <c r="B2303" s="2"/>
    </row>
    <row r="2304" ht="15.75">
      <c r="B2304" s="2"/>
    </row>
    <row r="2305" ht="15.75">
      <c r="B2305" s="2"/>
    </row>
    <row r="2306" ht="15.75">
      <c r="B2306" s="2"/>
    </row>
    <row r="2307" ht="15.75">
      <c r="B2307" s="2"/>
    </row>
    <row r="2308" ht="15.75">
      <c r="B2308" s="2"/>
    </row>
    <row r="2309" ht="15.75">
      <c r="B2309" s="2"/>
    </row>
    <row r="2310" ht="15.75">
      <c r="B2310" s="2"/>
    </row>
    <row r="2311" ht="15.75">
      <c r="B2311" s="2"/>
    </row>
    <row r="2312" ht="15.75">
      <c r="B2312" s="2"/>
    </row>
    <row r="2313" ht="15.75">
      <c r="B2313" s="2"/>
    </row>
    <row r="2314" ht="15.75">
      <c r="B2314" s="2"/>
    </row>
    <row r="2315" ht="15.75">
      <c r="B2315" s="2"/>
    </row>
    <row r="2316" ht="15.75">
      <c r="B2316" s="2"/>
    </row>
    <row r="2317" ht="15.75">
      <c r="B2317" s="2"/>
    </row>
    <row r="2318" ht="15.75">
      <c r="B2318" s="2"/>
    </row>
    <row r="2319" ht="15.75">
      <c r="B2319" s="2"/>
    </row>
    <row r="2320" ht="15.75">
      <c r="B2320" s="2"/>
    </row>
    <row r="2321" ht="15.75">
      <c r="B2321" s="2"/>
    </row>
    <row r="2322" ht="15.75">
      <c r="B2322" s="2"/>
    </row>
    <row r="2323" ht="15.75">
      <c r="B2323" s="2"/>
    </row>
    <row r="2324" ht="15.75">
      <c r="B2324" s="2"/>
    </row>
    <row r="2325" ht="15.75">
      <c r="B2325" s="2"/>
    </row>
    <row r="2326" ht="15.75">
      <c r="B2326" s="2"/>
    </row>
    <row r="2327" ht="15.75">
      <c r="B2327" s="2"/>
    </row>
    <row r="2328" ht="15.75">
      <c r="B2328" s="2"/>
    </row>
    <row r="2329" ht="15.75">
      <c r="B2329" s="2"/>
    </row>
    <row r="2330" ht="15.75">
      <c r="B2330" s="2"/>
    </row>
    <row r="2331" ht="15.75">
      <c r="B2331" s="2"/>
    </row>
    <row r="2332" ht="15.75">
      <c r="B2332" s="2"/>
    </row>
    <row r="2333" ht="15.75">
      <c r="B2333" s="2"/>
    </row>
    <row r="2334" ht="15.75">
      <c r="B2334" s="2"/>
    </row>
    <row r="2335" ht="15.75">
      <c r="B2335" s="2"/>
    </row>
    <row r="2336" ht="15.75">
      <c r="B2336" s="2"/>
    </row>
    <row r="2337" ht="15.75">
      <c r="B2337" s="2"/>
    </row>
    <row r="2338" ht="15.75">
      <c r="B2338" s="2"/>
    </row>
    <row r="2339" ht="15.75">
      <c r="B2339" s="2"/>
    </row>
    <row r="2340" ht="15.75">
      <c r="B2340" s="2"/>
    </row>
    <row r="2341" ht="15.75">
      <c r="B2341" s="2"/>
    </row>
    <row r="2342" ht="15.75">
      <c r="B2342" s="2"/>
    </row>
    <row r="2343" ht="15.75">
      <c r="B2343" s="2"/>
    </row>
    <row r="2344" ht="15.75">
      <c r="B2344" s="2"/>
    </row>
    <row r="2345" ht="15.75">
      <c r="B2345" s="2"/>
    </row>
    <row r="2346" ht="15.75">
      <c r="B2346" s="2"/>
    </row>
    <row r="2347" ht="15.75">
      <c r="B2347" s="2"/>
    </row>
    <row r="2348" ht="15.75">
      <c r="B2348" s="2"/>
    </row>
    <row r="2349" ht="15.75">
      <c r="B2349" s="2"/>
    </row>
    <row r="2350" ht="15.75">
      <c r="B2350" s="2"/>
    </row>
    <row r="2351" ht="15.75">
      <c r="B2351" s="2"/>
    </row>
    <row r="2352" ht="15.75">
      <c r="B2352" s="2"/>
    </row>
    <row r="2353" ht="15.75">
      <c r="B2353" s="2"/>
    </row>
    <row r="2354" ht="15.75">
      <c r="B2354" s="2"/>
    </row>
    <row r="2355" ht="15.75">
      <c r="B2355" s="2"/>
    </row>
    <row r="2356" ht="15.75">
      <c r="B2356" s="2"/>
    </row>
    <row r="2357" ht="15.75">
      <c r="B2357" s="2"/>
    </row>
    <row r="2358" ht="15.75">
      <c r="B2358" s="2"/>
    </row>
    <row r="2359" ht="15.75">
      <c r="B2359" s="2"/>
    </row>
    <row r="2360" ht="15.75">
      <c r="B2360" s="2"/>
    </row>
    <row r="2361" ht="15.75">
      <c r="B2361" s="2"/>
    </row>
    <row r="2362" ht="15.75">
      <c r="B2362" s="2"/>
    </row>
    <row r="2363" ht="15.75">
      <c r="B2363" s="2"/>
    </row>
    <row r="2364" ht="15.75">
      <c r="B2364" s="2"/>
    </row>
    <row r="2365" ht="15.75">
      <c r="B2365" s="2"/>
    </row>
    <row r="2366" ht="15.75">
      <c r="B2366" s="2"/>
    </row>
    <row r="2367" ht="15.75">
      <c r="B2367" s="2"/>
    </row>
    <row r="2368" ht="15.75">
      <c r="B2368" s="2"/>
    </row>
    <row r="2369" ht="15.75">
      <c r="B2369" s="2"/>
    </row>
    <row r="2370" ht="15.75">
      <c r="B2370" s="2"/>
    </row>
    <row r="2371" ht="15.75">
      <c r="B2371" s="2"/>
    </row>
    <row r="2372" ht="15.75">
      <c r="B2372" s="2"/>
    </row>
    <row r="2373" ht="15.75">
      <c r="B2373" s="2"/>
    </row>
    <row r="2374" ht="15.75">
      <c r="B2374" s="2"/>
    </row>
    <row r="2375" ht="15.75">
      <c r="B2375" s="2"/>
    </row>
    <row r="2376" ht="15.75">
      <c r="B2376" s="2"/>
    </row>
    <row r="2377" ht="15.75">
      <c r="B2377" s="2"/>
    </row>
    <row r="2378" ht="15.75">
      <c r="B2378" s="2"/>
    </row>
    <row r="2379" ht="15.75">
      <c r="B2379" s="2"/>
    </row>
    <row r="2380" ht="15.75">
      <c r="B2380" s="2"/>
    </row>
    <row r="2381" ht="15.75">
      <c r="B2381" s="2"/>
    </row>
    <row r="2382" ht="15.75">
      <c r="B2382" s="2"/>
    </row>
    <row r="2383" ht="15.75">
      <c r="B2383" s="2"/>
    </row>
    <row r="2384" ht="15.75">
      <c r="B2384" s="2"/>
    </row>
    <row r="2385" ht="15.75">
      <c r="B2385" s="2"/>
    </row>
    <row r="2386" ht="15.75">
      <c r="B2386" s="2"/>
    </row>
    <row r="2387" ht="15.75">
      <c r="B2387" s="2"/>
    </row>
    <row r="2388" ht="15.75">
      <c r="B2388" s="2"/>
    </row>
    <row r="2389" ht="15.75">
      <c r="B2389" s="2"/>
    </row>
    <row r="2390" ht="15.75">
      <c r="B2390" s="2"/>
    </row>
    <row r="2391" ht="15.75">
      <c r="B2391" s="2"/>
    </row>
    <row r="2392" ht="15.75">
      <c r="B2392" s="2"/>
    </row>
    <row r="2393" ht="15.75">
      <c r="B2393" s="2"/>
    </row>
    <row r="2394" ht="15.75">
      <c r="B2394" s="2"/>
    </row>
    <row r="2395" ht="15.75">
      <c r="B2395" s="2"/>
    </row>
    <row r="2396" ht="15.75">
      <c r="B2396" s="2"/>
    </row>
    <row r="2397" ht="15.75">
      <c r="B2397" s="2"/>
    </row>
    <row r="2398" ht="15.75">
      <c r="B2398" s="2"/>
    </row>
    <row r="2399" ht="15.75">
      <c r="B2399" s="2"/>
    </row>
    <row r="2400" ht="15.75">
      <c r="B2400" s="2"/>
    </row>
    <row r="2401" ht="15.75">
      <c r="B2401" s="2"/>
    </row>
    <row r="2402" ht="15.75">
      <c r="B2402" s="2"/>
    </row>
    <row r="2403" ht="15.75">
      <c r="B2403" s="2"/>
    </row>
    <row r="2404" ht="15.75">
      <c r="B2404" s="2"/>
    </row>
    <row r="2405" ht="15.75">
      <c r="B2405" s="2"/>
    </row>
    <row r="2406" ht="15.75">
      <c r="B2406" s="2"/>
    </row>
    <row r="2407" ht="15.75">
      <c r="B2407" s="2"/>
    </row>
    <row r="2408" ht="15.75">
      <c r="B2408" s="2"/>
    </row>
    <row r="2409" ht="15.75">
      <c r="B2409" s="2"/>
    </row>
    <row r="2410" ht="15.75">
      <c r="B2410" s="2"/>
    </row>
    <row r="2411" ht="15.75">
      <c r="B2411" s="2"/>
    </row>
    <row r="2412" ht="15.75">
      <c r="B2412" s="2"/>
    </row>
    <row r="2413" ht="15.75">
      <c r="B2413" s="2"/>
    </row>
    <row r="2414" ht="15.75">
      <c r="B2414" s="2"/>
    </row>
    <row r="2415" ht="15.75">
      <c r="B2415" s="2"/>
    </row>
    <row r="2416" ht="15.75">
      <c r="B2416" s="2"/>
    </row>
    <row r="2417" ht="15.75">
      <c r="B2417" s="2"/>
    </row>
    <row r="2418" ht="15.75">
      <c r="B2418" s="2"/>
    </row>
    <row r="2419" ht="15.75">
      <c r="B2419" s="2"/>
    </row>
    <row r="2420" ht="15.75">
      <c r="B2420" s="2"/>
    </row>
    <row r="2421" ht="15.75">
      <c r="B2421" s="2"/>
    </row>
    <row r="2422" ht="15.75">
      <c r="B2422" s="2"/>
    </row>
    <row r="2423" ht="15.75">
      <c r="B2423" s="2"/>
    </row>
    <row r="2424" ht="15.75">
      <c r="B2424" s="2"/>
    </row>
    <row r="2425" ht="15.75">
      <c r="B2425" s="2"/>
    </row>
    <row r="2426" ht="15.75">
      <c r="B2426" s="2"/>
    </row>
    <row r="2427" ht="15.75">
      <c r="B2427" s="2"/>
    </row>
    <row r="2428" ht="15.75">
      <c r="B2428" s="2"/>
    </row>
    <row r="2429" ht="15.75">
      <c r="B2429" s="2"/>
    </row>
    <row r="2430" ht="15.75">
      <c r="B2430" s="2"/>
    </row>
    <row r="2431" ht="15.75">
      <c r="B2431" s="2"/>
    </row>
    <row r="2432" ht="15.75">
      <c r="B2432" s="2"/>
    </row>
    <row r="2433" ht="15.75">
      <c r="B2433" s="2"/>
    </row>
    <row r="2434" ht="15.75">
      <c r="B2434" s="2"/>
    </row>
    <row r="2435" ht="15.75">
      <c r="B2435" s="2"/>
    </row>
    <row r="2436" ht="15.75">
      <c r="B2436" s="2"/>
    </row>
    <row r="2437" ht="15.75">
      <c r="B2437" s="2"/>
    </row>
    <row r="2438" ht="15.75">
      <c r="B2438" s="2"/>
    </row>
    <row r="2439" ht="15.75">
      <c r="B2439" s="2"/>
    </row>
    <row r="2440" ht="15.75">
      <c r="B2440" s="2"/>
    </row>
    <row r="2441" ht="15.75">
      <c r="B2441" s="2"/>
    </row>
    <row r="2442" ht="15.75">
      <c r="B2442" s="2"/>
    </row>
    <row r="2443" ht="15.75">
      <c r="B2443" s="2"/>
    </row>
    <row r="2444" ht="15.75">
      <c r="B2444" s="2"/>
    </row>
    <row r="2445" ht="15.75">
      <c r="B2445" s="2"/>
    </row>
    <row r="2446" ht="15.75">
      <c r="B2446" s="2"/>
    </row>
    <row r="2447" ht="15.75">
      <c r="B2447" s="2"/>
    </row>
    <row r="2448" ht="15.75">
      <c r="B2448" s="2"/>
    </row>
    <row r="2449" ht="15.75">
      <c r="B2449" s="2"/>
    </row>
    <row r="2450" ht="15.75">
      <c r="B2450" s="2"/>
    </row>
    <row r="2451" ht="15.75">
      <c r="B2451" s="2"/>
    </row>
    <row r="2452" ht="15.75">
      <c r="B2452" s="2"/>
    </row>
    <row r="2453" ht="15.75">
      <c r="B2453" s="2"/>
    </row>
    <row r="2454" ht="15.75">
      <c r="B2454" s="2"/>
    </row>
    <row r="2455" ht="15.75">
      <c r="B2455" s="2"/>
    </row>
    <row r="2456" ht="15.75">
      <c r="B2456" s="2"/>
    </row>
    <row r="2457" ht="15.75">
      <c r="B2457" s="2"/>
    </row>
    <row r="2458" ht="15.75">
      <c r="B2458" s="2"/>
    </row>
    <row r="2459" ht="15.75">
      <c r="B2459" s="2"/>
    </row>
    <row r="2460" ht="15.75">
      <c r="B2460" s="2"/>
    </row>
    <row r="2461" ht="15.75">
      <c r="B2461" s="2"/>
    </row>
    <row r="2462" ht="15.75">
      <c r="B2462" s="2"/>
    </row>
    <row r="2463" ht="15.75">
      <c r="B2463" s="2"/>
    </row>
    <row r="2464" ht="15.75">
      <c r="B2464" s="2"/>
    </row>
    <row r="2465" ht="15.75">
      <c r="B2465" s="2"/>
    </row>
    <row r="2466" ht="15.75">
      <c r="B2466" s="2"/>
    </row>
    <row r="2467" ht="15.75">
      <c r="B2467" s="2"/>
    </row>
    <row r="2468" ht="15.75">
      <c r="B2468" s="2"/>
    </row>
    <row r="2469" ht="15.75">
      <c r="B2469" s="2"/>
    </row>
    <row r="2470" ht="15.75">
      <c r="B2470" s="2"/>
    </row>
    <row r="2471" ht="15.75">
      <c r="B2471" s="2"/>
    </row>
    <row r="2472" ht="15.75">
      <c r="B2472" s="2"/>
    </row>
    <row r="2473" ht="15.75">
      <c r="B2473" s="2"/>
    </row>
    <row r="2474" ht="15.75">
      <c r="B2474" s="2"/>
    </row>
    <row r="2475" ht="15.75">
      <c r="B2475" s="2"/>
    </row>
    <row r="2476" ht="15.75">
      <c r="B2476" s="2"/>
    </row>
    <row r="2477" ht="15.75">
      <c r="B2477" s="2"/>
    </row>
    <row r="2478" ht="15.75">
      <c r="B2478" s="2"/>
    </row>
    <row r="2479" ht="15.75">
      <c r="B2479" s="2"/>
    </row>
    <row r="2480" ht="15.75">
      <c r="B2480" s="2"/>
    </row>
    <row r="2481" ht="15.75">
      <c r="B2481" s="2"/>
    </row>
    <row r="2482" ht="15.75">
      <c r="B2482" s="2"/>
    </row>
    <row r="2483" ht="15.75">
      <c r="B2483" s="2"/>
    </row>
    <row r="2484" ht="15.75">
      <c r="B2484" s="2"/>
    </row>
    <row r="2485" ht="15.75">
      <c r="B2485" s="2"/>
    </row>
    <row r="2486" ht="15.75">
      <c r="B2486" s="2"/>
    </row>
    <row r="2487" ht="15.75">
      <c r="B2487" s="2"/>
    </row>
    <row r="2488" ht="15.75">
      <c r="B2488" s="2"/>
    </row>
    <row r="2489" ht="15.75">
      <c r="B2489" s="2"/>
    </row>
    <row r="2490" ht="15.75">
      <c r="B2490" s="2"/>
    </row>
    <row r="2491" ht="15.75">
      <c r="B2491" s="2"/>
    </row>
    <row r="2492" ht="15.75">
      <c r="B2492" s="2"/>
    </row>
    <row r="2493" ht="15.75">
      <c r="B2493" s="2"/>
    </row>
    <row r="2494" ht="15.75">
      <c r="B2494" s="2"/>
    </row>
    <row r="2495" ht="15.75">
      <c r="B2495" s="2"/>
    </row>
    <row r="2496" ht="15.75">
      <c r="B2496" s="2"/>
    </row>
    <row r="2497" ht="15.75">
      <c r="B2497" s="2"/>
    </row>
    <row r="2498" ht="15.75">
      <c r="B2498" s="2"/>
    </row>
    <row r="2499" ht="15.75">
      <c r="B2499" s="2"/>
    </row>
    <row r="2500" ht="15.75">
      <c r="B2500" s="2"/>
    </row>
    <row r="2501" ht="15.75">
      <c r="B2501" s="2"/>
    </row>
    <row r="2502" ht="15.75">
      <c r="B2502" s="2"/>
    </row>
    <row r="2503" ht="15.75">
      <c r="B2503" s="2"/>
    </row>
    <row r="2504" ht="15.75">
      <c r="B2504" s="2"/>
    </row>
    <row r="2505" ht="15.75">
      <c r="B2505" s="2"/>
    </row>
    <row r="2506" ht="15.75">
      <c r="B2506" s="2"/>
    </row>
    <row r="2507" ht="15.75">
      <c r="B2507" s="2"/>
    </row>
    <row r="2508" ht="15.75">
      <c r="B2508" s="2"/>
    </row>
    <row r="2509" ht="15.75">
      <c r="B2509" s="2"/>
    </row>
    <row r="2510" ht="15.75">
      <c r="B2510" s="2"/>
    </row>
    <row r="2511" ht="15.75">
      <c r="B2511" s="2"/>
    </row>
    <row r="2512" ht="15.75">
      <c r="B2512" s="2"/>
    </row>
    <row r="2513" ht="15.75">
      <c r="B2513" s="2"/>
    </row>
    <row r="2514" ht="15.75">
      <c r="B2514" s="2"/>
    </row>
    <row r="2515" ht="15.75">
      <c r="B2515" s="2"/>
    </row>
    <row r="2516" ht="15.75">
      <c r="B2516" s="2"/>
    </row>
    <row r="2517" ht="15.75">
      <c r="B2517" s="2"/>
    </row>
    <row r="2518" ht="15.75">
      <c r="B2518" s="2"/>
    </row>
    <row r="2519" ht="15.75">
      <c r="B2519" s="2"/>
    </row>
    <row r="2520" ht="15.75">
      <c r="B2520" s="2"/>
    </row>
    <row r="2521" ht="15.75">
      <c r="B2521" s="2"/>
    </row>
    <row r="2522" ht="15.75">
      <c r="B2522" s="2"/>
    </row>
    <row r="2523" ht="15.75">
      <c r="B2523" s="2"/>
    </row>
    <row r="2524" ht="15.75">
      <c r="B2524" s="2"/>
    </row>
    <row r="2525" ht="15.75">
      <c r="B2525" s="2"/>
    </row>
    <row r="2526" ht="15.75">
      <c r="B2526" s="2"/>
    </row>
    <row r="2527" ht="15.75">
      <c r="B2527" s="2"/>
    </row>
    <row r="2528" ht="15.75">
      <c r="B2528" s="2"/>
    </row>
    <row r="2529" ht="15.75">
      <c r="B2529" s="2"/>
    </row>
    <row r="2530" ht="15.75">
      <c r="B2530" s="2"/>
    </row>
    <row r="2531" ht="15.75">
      <c r="B2531" s="2"/>
    </row>
    <row r="2532" ht="15.75">
      <c r="B2532" s="2"/>
    </row>
    <row r="2533" ht="15.75">
      <c r="B2533" s="2"/>
    </row>
    <row r="2534" ht="15.75">
      <c r="B2534" s="2"/>
    </row>
    <row r="2535" ht="15.75">
      <c r="B2535" s="2"/>
    </row>
    <row r="2536" ht="15.75">
      <c r="B2536" s="2"/>
    </row>
    <row r="2537" ht="15.75">
      <c r="B2537" s="2"/>
    </row>
    <row r="2538" ht="15.75">
      <c r="B2538" s="2"/>
    </row>
    <row r="2539" ht="15.75">
      <c r="B2539" s="2"/>
    </row>
    <row r="2540" ht="15.75">
      <c r="B2540" s="2"/>
    </row>
    <row r="2541" ht="15.75">
      <c r="B2541" s="2"/>
    </row>
    <row r="2542" ht="15.75">
      <c r="B2542" s="2"/>
    </row>
    <row r="2543" ht="15.75">
      <c r="B2543" s="2"/>
    </row>
    <row r="2544" ht="15.75">
      <c r="B2544" s="2"/>
    </row>
    <row r="2545" ht="15.75">
      <c r="B2545" s="2"/>
    </row>
    <row r="2546" ht="15.75">
      <c r="B2546" s="2"/>
    </row>
    <row r="2547" ht="15.75">
      <c r="B2547" s="2"/>
    </row>
    <row r="2548" ht="15.75">
      <c r="B2548" s="2"/>
    </row>
    <row r="2549" ht="15.75">
      <c r="B2549" s="2"/>
    </row>
    <row r="2550" ht="15.75">
      <c r="B2550" s="2"/>
    </row>
    <row r="2551" ht="15.75">
      <c r="B2551" s="2"/>
    </row>
    <row r="2552" ht="15.75">
      <c r="B2552" s="2"/>
    </row>
    <row r="2553" ht="15.75">
      <c r="B2553" s="2"/>
    </row>
    <row r="2554" ht="15.75">
      <c r="B2554" s="2"/>
    </row>
    <row r="2555" ht="15.75">
      <c r="B2555" s="2"/>
    </row>
    <row r="2556" ht="15.75">
      <c r="B2556" s="2"/>
    </row>
    <row r="2557" ht="15.75">
      <c r="B2557" s="2"/>
    </row>
    <row r="2558" ht="15.75">
      <c r="B2558" s="2"/>
    </row>
    <row r="2559" ht="15.75">
      <c r="B2559" s="2"/>
    </row>
    <row r="2560" ht="15.75">
      <c r="B2560" s="2"/>
    </row>
    <row r="2561" ht="15.75">
      <c r="B2561" s="2"/>
    </row>
    <row r="2562" ht="15.75">
      <c r="B2562" s="2"/>
    </row>
    <row r="2563" ht="15.75">
      <c r="B2563" s="2"/>
    </row>
    <row r="2564" ht="15.75">
      <c r="B2564" s="2"/>
    </row>
    <row r="2565" ht="15.75">
      <c r="B2565" s="2"/>
    </row>
    <row r="2566" ht="15.75">
      <c r="B2566" s="2"/>
    </row>
    <row r="2567" ht="15.75">
      <c r="B2567" s="2"/>
    </row>
    <row r="2568" ht="15.75">
      <c r="B2568" s="2"/>
    </row>
    <row r="2569" ht="15.75">
      <c r="B2569" s="2"/>
    </row>
    <row r="2570" ht="15.75">
      <c r="B2570" s="2"/>
    </row>
    <row r="2571" ht="15.75">
      <c r="B2571" s="2"/>
    </row>
    <row r="2572" ht="15.75">
      <c r="B2572" s="2"/>
    </row>
    <row r="2573" ht="15.75">
      <c r="B2573" s="2"/>
    </row>
    <row r="2574" ht="15.75">
      <c r="B2574" s="2"/>
    </row>
    <row r="2575" ht="15.75">
      <c r="B2575" s="2"/>
    </row>
    <row r="2576" ht="15.75">
      <c r="B2576" s="2"/>
    </row>
    <row r="2577" ht="15.75">
      <c r="B2577" s="2"/>
    </row>
    <row r="2578" ht="15.75">
      <c r="B2578" s="2"/>
    </row>
    <row r="2579" ht="15.75">
      <c r="B2579" s="2"/>
    </row>
    <row r="2580" ht="15.75">
      <c r="B2580" s="2"/>
    </row>
    <row r="2581" ht="15.75">
      <c r="B2581" s="2"/>
    </row>
    <row r="2582" ht="15.75">
      <c r="B2582" s="2"/>
    </row>
    <row r="2583" ht="15.75">
      <c r="B2583" s="2"/>
    </row>
    <row r="2584" ht="15.75">
      <c r="B2584" s="2"/>
    </row>
    <row r="2585" ht="15.75">
      <c r="B2585" s="2"/>
    </row>
    <row r="2586" ht="15.75">
      <c r="B2586" s="2"/>
    </row>
    <row r="2587" ht="15.75">
      <c r="B2587" s="2"/>
    </row>
    <row r="2588" ht="15.75">
      <c r="B2588" s="2"/>
    </row>
    <row r="2589" ht="15.75">
      <c r="B2589" s="2"/>
    </row>
    <row r="2590" ht="15.75">
      <c r="B2590" s="2"/>
    </row>
    <row r="2591" ht="15.75">
      <c r="B2591" s="2"/>
    </row>
    <row r="2592" ht="15.75">
      <c r="B2592" s="2"/>
    </row>
    <row r="2593" ht="15.75">
      <c r="B2593" s="2"/>
    </row>
    <row r="2594" ht="15.75">
      <c r="B2594" s="2"/>
    </row>
    <row r="2595" ht="15.75">
      <c r="B2595" s="2"/>
    </row>
    <row r="2596" ht="15.75">
      <c r="B2596" s="2"/>
    </row>
    <row r="2597" ht="15.75">
      <c r="B2597" s="2"/>
    </row>
    <row r="2598" ht="15.75">
      <c r="B2598" s="2"/>
    </row>
    <row r="2599" ht="15.75">
      <c r="B2599" s="2"/>
    </row>
    <row r="2600" ht="15.75">
      <c r="B2600" s="2"/>
    </row>
    <row r="2601" ht="15.75">
      <c r="B2601" s="2"/>
    </row>
    <row r="2602" ht="15.75">
      <c r="B2602" s="2"/>
    </row>
    <row r="2603" ht="15.75">
      <c r="B2603" s="2"/>
    </row>
    <row r="2604" ht="15.75">
      <c r="B2604" s="2"/>
    </row>
    <row r="2605" ht="15.75">
      <c r="B2605" s="2"/>
    </row>
    <row r="2606" ht="15.75">
      <c r="B2606" s="2"/>
    </row>
    <row r="2607" ht="15.75">
      <c r="B2607" s="2"/>
    </row>
    <row r="2608" ht="15.75">
      <c r="B2608" s="2"/>
    </row>
    <row r="2609" ht="15.75">
      <c r="B2609" s="2"/>
    </row>
    <row r="2610" ht="15.75">
      <c r="B2610" s="2"/>
    </row>
    <row r="2611" ht="15.75">
      <c r="B2611" s="2"/>
    </row>
    <row r="2612" ht="15.75">
      <c r="B2612" s="2"/>
    </row>
    <row r="2613" ht="15.75">
      <c r="B2613" s="2"/>
    </row>
    <row r="2614" ht="15.75">
      <c r="B2614" s="2"/>
    </row>
    <row r="2615" ht="15.75">
      <c r="B2615" s="2"/>
    </row>
    <row r="2616" ht="15.75">
      <c r="B2616" s="2"/>
    </row>
    <row r="2617" ht="15.75">
      <c r="B2617" s="2"/>
    </row>
    <row r="2618" ht="15.75">
      <c r="B2618" s="2"/>
    </row>
    <row r="2619" ht="15.75">
      <c r="B2619" s="2"/>
    </row>
    <row r="2620" ht="15.75">
      <c r="B2620" s="2"/>
    </row>
    <row r="2621" ht="15.75">
      <c r="B2621" s="2"/>
    </row>
    <row r="2622" ht="15.75">
      <c r="B2622" s="2"/>
    </row>
    <row r="2623" ht="15.75">
      <c r="B2623" s="2"/>
    </row>
    <row r="2624" ht="15.75">
      <c r="B2624" s="2"/>
    </row>
    <row r="2625" ht="15.75">
      <c r="B2625" s="2"/>
    </row>
    <row r="2626" ht="15.75">
      <c r="B2626" s="2"/>
    </row>
    <row r="2627" ht="15.75">
      <c r="B2627" s="2"/>
    </row>
    <row r="2628" ht="15.75">
      <c r="B2628" s="2"/>
    </row>
    <row r="2629" ht="15.75">
      <c r="B2629" s="2"/>
    </row>
    <row r="2630" ht="15.75">
      <c r="B2630" s="2"/>
    </row>
    <row r="2631" ht="15.75">
      <c r="B2631" s="2"/>
    </row>
    <row r="2632" ht="15.75">
      <c r="B2632" s="2"/>
    </row>
    <row r="2633" ht="15.75">
      <c r="B2633" s="2"/>
    </row>
    <row r="2634" ht="15.75">
      <c r="B2634" s="2"/>
    </row>
    <row r="2635" ht="15.75">
      <c r="B2635" s="2"/>
    </row>
    <row r="2636" ht="15.75">
      <c r="B2636" s="2"/>
    </row>
    <row r="2637" ht="15.75">
      <c r="B2637" s="2"/>
    </row>
    <row r="2638" ht="15.75">
      <c r="B2638" s="2"/>
    </row>
    <row r="2639" ht="15.75">
      <c r="B2639" s="2"/>
    </row>
    <row r="2640" ht="15.75">
      <c r="B2640" s="2"/>
    </row>
    <row r="2641" ht="15.75">
      <c r="B2641" s="2"/>
    </row>
    <row r="2642" ht="15.75">
      <c r="B2642" s="2"/>
    </row>
    <row r="2643" ht="15.75">
      <c r="B2643" s="2"/>
    </row>
    <row r="2644" ht="15.75">
      <c r="B2644" s="2"/>
    </row>
    <row r="2645" ht="15.75">
      <c r="B2645" s="2"/>
    </row>
    <row r="2646" ht="15.75">
      <c r="B2646" s="2"/>
    </row>
    <row r="2647" ht="15.75">
      <c r="B2647" s="2"/>
    </row>
    <row r="2648" ht="15.75">
      <c r="B2648" s="2"/>
    </row>
    <row r="2649" ht="15.75">
      <c r="B2649" s="2"/>
    </row>
    <row r="2650" ht="15.75">
      <c r="B2650" s="2"/>
    </row>
    <row r="2651" ht="15.75">
      <c r="B2651" s="2"/>
    </row>
    <row r="2652" ht="15.75">
      <c r="B2652" s="2"/>
    </row>
    <row r="2653" ht="15.75">
      <c r="B2653" s="2"/>
    </row>
    <row r="2654" ht="15.75">
      <c r="B2654" s="2"/>
    </row>
    <row r="2655" ht="15.75">
      <c r="B2655" s="2"/>
    </row>
    <row r="2656" ht="15.75">
      <c r="B2656" s="2"/>
    </row>
    <row r="2657" ht="15.75">
      <c r="B2657" s="2"/>
    </row>
    <row r="2658" ht="15.75">
      <c r="B2658" s="2"/>
    </row>
    <row r="2659" ht="15.75">
      <c r="B2659" s="2"/>
    </row>
    <row r="2660" ht="15.75">
      <c r="B2660" s="2"/>
    </row>
    <row r="2661" ht="15.75">
      <c r="B2661" s="2"/>
    </row>
    <row r="2662" ht="15.75">
      <c r="B2662" s="2"/>
    </row>
    <row r="2663" ht="15.75">
      <c r="B2663" s="2"/>
    </row>
    <row r="2664" ht="15.75">
      <c r="B2664" s="2"/>
    </row>
    <row r="2665" ht="15.75">
      <c r="B2665" s="2"/>
    </row>
    <row r="2666" ht="15.75">
      <c r="B2666" s="2"/>
    </row>
    <row r="2667" ht="15.75">
      <c r="B2667" s="2"/>
    </row>
    <row r="2668" ht="15.75">
      <c r="B2668" s="2"/>
    </row>
    <row r="2669" ht="15.75">
      <c r="B2669" s="2"/>
    </row>
    <row r="2670" ht="15.75">
      <c r="B2670" s="2"/>
    </row>
    <row r="2671" ht="15.75">
      <c r="B2671" s="2"/>
    </row>
    <row r="2672" ht="15.75">
      <c r="B2672" s="2"/>
    </row>
    <row r="2673" ht="15.75">
      <c r="B2673" s="2"/>
    </row>
    <row r="2674" ht="15.75">
      <c r="B2674" s="2"/>
    </row>
    <row r="2675" ht="15.75">
      <c r="B2675" s="2"/>
    </row>
    <row r="2676" ht="15.75">
      <c r="B2676" s="2"/>
    </row>
    <row r="2677" ht="15.75">
      <c r="B2677" s="2"/>
    </row>
    <row r="2678" ht="15.75">
      <c r="B2678" s="2"/>
    </row>
    <row r="2679" ht="15.75">
      <c r="B2679" s="2"/>
    </row>
    <row r="2680" ht="15.75">
      <c r="B2680" s="2"/>
    </row>
    <row r="2681" ht="15.75">
      <c r="B2681" s="2"/>
    </row>
    <row r="2682" ht="15.75">
      <c r="B2682" s="2"/>
    </row>
    <row r="2683" ht="15.75">
      <c r="B2683" s="2"/>
    </row>
    <row r="2684" ht="15.75">
      <c r="B2684" s="2"/>
    </row>
    <row r="2685" ht="15.75">
      <c r="B2685" s="2"/>
    </row>
    <row r="2686" ht="15.75">
      <c r="B2686" s="2"/>
    </row>
    <row r="2687" ht="15.75">
      <c r="B2687" s="2"/>
    </row>
    <row r="2688" ht="15.75">
      <c r="B2688" s="2"/>
    </row>
    <row r="2689" ht="15.75">
      <c r="B2689" s="2"/>
    </row>
    <row r="2690" ht="15.75">
      <c r="B2690" s="2"/>
    </row>
    <row r="2691" ht="15.75">
      <c r="B2691" s="2"/>
    </row>
    <row r="2692" ht="15.75">
      <c r="B2692" s="2"/>
    </row>
    <row r="2693" ht="15.75">
      <c r="B2693" s="2"/>
    </row>
    <row r="2694" ht="15.75">
      <c r="B2694" s="2"/>
    </row>
    <row r="2695" ht="15.75">
      <c r="B2695" s="2"/>
    </row>
    <row r="2696" ht="15.75">
      <c r="B2696" s="2"/>
    </row>
    <row r="2697" ht="15.75">
      <c r="B2697" s="2"/>
    </row>
    <row r="2698" ht="15.75">
      <c r="B2698" s="2"/>
    </row>
    <row r="2699" ht="15.75">
      <c r="B2699" s="2"/>
    </row>
    <row r="2700" ht="15.75">
      <c r="B2700" s="2"/>
    </row>
    <row r="2701" ht="15.75">
      <c r="B2701" s="2"/>
    </row>
    <row r="2702" ht="15.75">
      <c r="B2702" s="2"/>
    </row>
    <row r="2703" ht="15.75">
      <c r="B2703" s="2"/>
    </row>
    <row r="2704" ht="15.75">
      <c r="B2704" s="2"/>
    </row>
    <row r="2705" ht="15.75">
      <c r="B2705" s="2"/>
    </row>
    <row r="2706" ht="15.75">
      <c r="B2706" s="2"/>
    </row>
    <row r="2707" ht="15.75">
      <c r="B2707" s="2"/>
    </row>
    <row r="2708" ht="15.75">
      <c r="B2708" s="2"/>
    </row>
    <row r="2709" ht="15.75">
      <c r="B2709" s="2"/>
    </row>
    <row r="2710" ht="15.75">
      <c r="B2710" s="2"/>
    </row>
    <row r="2711" ht="15.75">
      <c r="B2711" s="2"/>
    </row>
    <row r="2712" ht="15.75">
      <c r="B2712" s="2"/>
    </row>
    <row r="2713" ht="15.75">
      <c r="B2713" s="2"/>
    </row>
    <row r="2714" ht="15.75">
      <c r="B2714" s="2"/>
    </row>
    <row r="2715" ht="15.75">
      <c r="B2715" s="2"/>
    </row>
    <row r="2716" ht="15.75">
      <c r="B2716" s="2"/>
    </row>
    <row r="2717" ht="15.75">
      <c r="B2717" s="2"/>
    </row>
    <row r="2718" ht="15.75">
      <c r="B2718" s="2"/>
    </row>
    <row r="2719" ht="15.75">
      <c r="B2719" s="2"/>
    </row>
    <row r="2720" ht="15.75">
      <c r="B2720" s="2"/>
    </row>
    <row r="2721" ht="15.75">
      <c r="B2721" s="2"/>
    </row>
    <row r="2722" ht="15.75">
      <c r="B2722" s="2"/>
    </row>
    <row r="2723" ht="15.75">
      <c r="B2723" s="2"/>
    </row>
    <row r="2724" ht="15.75">
      <c r="B2724" s="2"/>
    </row>
    <row r="2725" ht="15.75">
      <c r="B2725" s="2"/>
    </row>
    <row r="2726" ht="15.75">
      <c r="B2726" s="2"/>
    </row>
    <row r="2727" ht="15.75">
      <c r="B2727" s="2"/>
    </row>
    <row r="2728" ht="15.75">
      <c r="B2728" s="2"/>
    </row>
    <row r="2729" ht="15.75">
      <c r="B2729" s="2"/>
    </row>
    <row r="2730" ht="15.75">
      <c r="B2730" s="2"/>
    </row>
    <row r="2731" ht="15.75">
      <c r="B2731" s="2"/>
    </row>
    <row r="2732" ht="15.75">
      <c r="B2732" s="2"/>
    </row>
    <row r="2733" ht="15.75">
      <c r="B2733" s="2"/>
    </row>
    <row r="2734" ht="15.75">
      <c r="B2734" s="2"/>
    </row>
    <row r="2735" ht="15.75">
      <c r="B2735" s="2"/>
    </row>
    <row r="2736" ht="15.75">
      <c r="B2736" s="2"/>
    </row>
    <row r="2737" ht="15.75">
      <c r="B2737" s="2"/>
    </row>
    <row r="2738" ht="15.75">
      <c r="B2738" s="2"/>
    </row>
    <row r="2739" ht="15.75">
      <c r="B2739" s="2"/>
    </row>
    <row r="2740" ht="15.75">
      <c r="B2740" s="2"/>
    </row>
    <row r="2741" ht="15.75">
      <c r="B2741" s="2"/>
    </row>
    <row r="2742" ht="15.75">
      <c r="B2742" s="2"/>
    </row>
    <row r="2743" ht="15.75">
      <c r="B2743" s="2"/>
    </row>
    <row r="2744" ht="15.75">
      <c r="B2744" s="2"/>
    </row>
    <row r="2745" ht="15.75">
      <c r="B2745" s="2"/>
    </row>
    <row r="2746" ht="15.75">
      <c r="B2746" s="2"/>
    </row>
    <row r="2747" ht="15.75">
      <c r="B2747" s="2"/>
    </row>
    <row r="2748" ht="15.75">
      <c r="B2748" s="2"/>
    </row>
    <row r="2749" ht="15.75">
      <c r="B2749" s="2"/>
    </row>
    <row r="2750" ht="15.75">
      <c r="B2750" s="2"/>
    </row>
    <row r="2751" ht="15.75">
      <c r="B2751" s="2"/>
    </row>
    <row r="2752" ht="15.75">
      <c r="B2752" s="2"/>
    </row>
    <row r="2753" ht="15.75">
      <c r="B2753" s="2"/>
    </row>
    <row r="2754" ht="15.75">
      <c r="B2754" s="2"/>
    </row>
    <row r="2755" ht="15.75">
      <c r="B2755" s="2"/>
    </row>
    <row r="2756" ht="15.75">
      <c r="B2756" s="2"/>
    </row>
    <row r="2757" ht="15.75">
      <c r="B2757" s="2"/>
    </row>
    <row r="2758" ht="15.75">
      <c r="B2758" s="2"/>
    </row>
    <row r="2759" ht="15.75">
      <c r="B2759" s="2"/>
    </row>
    <row r="2760" ht="15.75">
      <c r="B2760" s="2"/>
    </row>
    <row r="2761" ht="15.75">
      <c r="B2761" s="2"/>
    </row>
    <row r="2762" ht="15.75">
      <c r="B2762" s="2"/>
    </row>
    <row r="2763" ht="15.75">
      <c r="B2763" s="2"/>
    </row>
    <row r="2764" ht="15.75">
      <c r="B2764" s="2"/>
    </row>
    <row r="2765" ht="15.75">
      <c r="B2765" s="2"/>
    </row>
    <row r="2766" ht="15.75">
      <c r="B2766" s="2"/>
    </row>
    <row r="2767" ht="15.75">
      <c r="B2767" s="2"/>
    </row>
    <row r="2768" ht="15.75">
      <c r="B2768" s="2"/>
    </row>
    <row r="2769" ht="15.75">
      <c r="B2769" s="2"/>
    </row>
    <row r="2770" ht="15.75">
      <c r="B2770" s="2"/>
    </row>
    <row r="2771" ht="15.75">
      <c r="B2771" s="2"/>
    </row>
    <row r="2772" ht="15.75">
      <c r="B2772" s="2"/>
    </row>
    <row r="2773" ht="15.75">
      <c r="B2773" s="2"/>
    </row>
    <row r="2774" ht="15.75">
      <c r="B2774" s="2"/>
    </row>
    <row r="2775" ht="15.75">
      <c r="B2775" s="2"/>
    </row>
    <row r="2776" ht="15.75">
      <c r="B2776" s="2"/>
    </row>
    <row r="2777" ht="15.75">
      <c r="B2777" s="2"/>
    </row>
    <row r="2778" ht="15.75">
      <c r="B2778" s="2"/>
    </row>
    <row r="2779" ht="15.75">
      <c r="B2779" s="2"/>
    </row>
    <row r="2780" ht="15.75">
      <c r="B2780" s="2"/>
    </row>
    <row r="2781" ht="15.75">
      <c r="B2781" s="2"/>
    </row>
    <row r="2782" ht="15.75">
      <c r="B2782" s="2"/>
    </row>
    <row r="2783" ht="15.75">
      <c r="B2783" s="2"/>
    </row>
    <row r="2784" ht="15.75">
      <c r="B2784" s="2"/>
    </row>
    <row r="2785" ht="15.75">
      <c r="B2785" s="2"/>
    </row>
    <row r="2786" ht="15.75">
      <c r="B2786" s="2"/>
    </row>
    <row r="2787" ht="15.75">
      <c r="B2787" s="2"/>
    </row>
    <row r="2788" ht="15.75">
      <c r="B2788" s="2"/>
    </row>
    <row r="2789" ht="15.75">
      <c r="B2789" s="2"/>
    </row>
    <row r="2790" ht="15.75">
      <c r="B2790" s="2"/>
    </row>
    <row r="2791" ht="15.75">
      <c r="B2791" s="2"/>
    </row>
    <row r="2792" ht="15.75">
      <c r="B2792" s="2"/>
    </row>
    <row r="2793" ht="15.75">
      <c r="B2793" s="2"/>
    </row>
    <row r="2794" ht="15.75">
      <c r="B2794" s="2"/>
    </row>
    <row r="2795" ht="15.75">
      <c r="B2795" s="2"/>
    </row>
    <row r="2796" ht="15.75">
      <c r="B2796" s="2"/>
    </row>
    <row r="2797" ht="15.75">
      <c r="B2797" s="2"/>
    </row>
    <row r="2798" ht="15.75">
      <c r="B2798" s="2"/>
    </row>
    <row r="2799" ht="15.75">
      <c r="B2799" s="2"/>
    </row>
    <row r="2800" ht="15.75">
      <c r="B2800" s="2"/>
    </row>
    <row r="2801" ht="15.75">
      <c r="B2801" s="2"/>
    </row>
    <row r="2802" ht="15.75">
      <c r="B2802" s="2"/>
    </row>
    <row r="2803" ht="15.75">
      <c r="B2803" s="2"/>
    </row>
    <row r="2804" ht="15.75">
      <c r="B2804" s="2"/>
    </row>
    <row r="2805" ht="15.75">
      <c r="B2805" s="2"/>
    </row>
    <row r="2806" ht="15.75">
      <c r="B2806" s="2"/>
    </row>
    <row r="2807" ht="15.75">
      <c r="B2807" s="2"/>
    </row>
    <row r="2808" ht="15.75">
      <c r="B2808" s="2"/>
    </row>
    <row r="2809" ht="15.75">
      <c r="B2809" s="2"/>
    </row>
    <row r="2810" ht="15.75">
      <c r="B2810" s="2"/>
    </row>
    <row r="2811" ht="15.75">
      <c r="B2811" s="2"/>
    </row>
    <row r="2812" ht="15.75">
      <c r="B2812" s="2"/>
    </row>
    <row r="2813" ht="15.75">
      <c r="B2813" s="2"/>
    </row>
    <row r="2814" ht="15.75">
      <c r="B2814" s="2"/>
    </row>
    <row r="2815" ht="15.75">
      <c r="B2815" s="2"/>
    </row>
    <row r="2816" ht="15.75">
      <c r="B2816" s="2"/>
    </row>
    <row r="2817" ht="15.75">
      <c r="B2817" s="2"/>
    </row>
    <row r="2818" ht="15.75">
      <c r="B2818" s="2"/>
    </row>
    <row r="2819" ht="15.75">
      <c r="B2819" s="2"/>
    </row>
    <row r="2820" ht="15.75">
      <c r="B2820" s="2"/>
    </row>
    <row r="2821" ht="15.75">
      <c r="B2821" s="2"/>
    </row>
    <row r="2822" ht="15.75">
      <c r="B2822" s="2"/>
    </row>
    <row r="2823" ht="15.75">
      <c r="B2823" s="2"/>
    </row>
    <row r="2824" ht="15.75">
      <c r="B2824" s="2"/>
    </row>
    <row r="2825" ht="15.75">
      <c r="B2825" s="2"/>
    </row>
    <row r="2826" ht="15.75">
      <c r="B2826" s="2"/>
    </row>
    <row r="2827" ht="15.75">
      <c r="B2827" s="2"/>
    </row>
    <row r="2828" ht="15.75">
      <c r="B2828" s="2"/>
    </row>
    <row r="2829" ht="15.75">
      <c r="B2829" s="2"/>
    </row>
    <row r="2830" ht="15.75">
      <c r="B2830" s="2"/>
    </row>
    <row r="2831" ht="15.75">
      <c r="B2831" s="2"/>
    </row>
    <row r="2832" ht="15.75">
      <c r="B2832" s="2"/>
    </row>
    <row r="2833" ht="15.75">
      <c r="B2833" s="2"/>
    </row>
    <row r="2834" ht="15.75">
      <c r="B2834" s="2"/>
    </row>
    <row r="2835" ht="15.75">
      <c r="B2835" s="2"/>
    </row>
    <row r="2836" ht="15.75">
      <c r="B2836" s="2"/>
    </row>
    <row r="2837" ht="15.75">
      <c r="B2837" s="2"/>
    </row>
    <row r="2838" ht="15.75">
      <c r="B2838" s="2"/>
    </row>
    <row r="2839" ht="15.75">
      <c r="B2839" s="2"/>
    </row>
    <row r="2840" ht="15.75">
      <c r="B2840" s="2"/>
    </row>
    <row r="2841" ht="15.75">
      <c r="B2841" s="2"/>
    </row>
    <row r="2842" ht="15.75">
      <c r="B2842" s="2"/>
    </row>
    <row r="2843" ht="15.75">
      <c r="B2843" s="2"/>
    </row>
    <row r="2844" ht="15.75">
      <c r="B2844" s="2"/>
    </row>
    <row r="2845" ht="15.75">
      <c r="B2845" s="2"/>
    </row>
    <row r="2846" ht="15.75">
      <c r="B2846" s="2"/>
    </row>
    <row r="2847" ht="15.75">
      <c r="B2847" s="2"/>
    </row>
    <row r="2848" ht="15.75">
      <c r="B2848" s="2"/>
    </row>
    <row r="2849" ht="15.75">
      <c r="B2849" s="2"/>
    </row>
    <row r="2850" ht="15.75">
      <c r="B2850" s="2"/>
    </row>
    <row r="2851" ht="15.75">
      <c r="B2851" s="2"/>
    </row>
    <row r="2852" ht="15.75">
      <c r="B2852" s="2"/>
    </row>
    <row r="2853" ht="15.75">
      <c r="B2853" s="2"/>
    </row>
    <row r="2854" ht="15.75">
      <c r="B2854" s="2"/>
    </row>
    <row r="2855" ht="15.75">
      <c r="B2855" s="2"/>
    </row>
    <row r="2856" ht="15.75">
      <c r="B2856" s="2"/>
    </row>
    <row r="2857" ht="15.75">
      <c r="B2857" s="2"/>
    </row>
    <row r="2858" ht="15.75">
      <c r="B2858" s="2"/>
    </row>
    <row r="2859" ht="15.75">
      <c r="B2859" s="2"/>
    </row>
    <row r="2860" ht="15.75">
      <c r="B2860" s="2"/>
    </row>
    <row r="2861" ht="15.75">
      <c r="B2861" s="2"/>
    </row>
    <row r="2862" ht="15.75">
      <c r="B2862" s="2"/>
    </row>
    <row r="2863" ht="15.75">
      <c r="B2863" s="2"/>
    </row>
    <row r="2864" ht="15.75">
      <c r="B2864" s="2"/>
    </row>
    <row r="2865" ht="15.75">
      <c r="B2865" s="2"/>
    </row>
    <row r="2866" ht="15.75">
      <c r="B2866" s="2"/>
    </row>
    <row r="2867" ht="15.75">
      <c r="B2867" s="2"/>
    </row>
    <row r="2868" ht="15.75">
      <c r="B2868" s="2"/>
    </row>
    <row r="2869" ht="15.75">
      <c r="B2869" s="2"/>
    </row>
    <row r="2870" ht="15.75">
      <c r="B2870" s="2"/>
    </row>
    <row r="2871" ht="15.75">
      <c r="B2871" s="2"/>
    </row>
    <row r="2872" ht="15.75">
      <c r="B2872" s="2"/>
    </row>
    <row r="2873" ht="15.75">
      <c r="B2873" s="2"/>
    </row>
    <row r="2874" ht="15.75">
      <c r="B2874" s="2"/>
    </row>
    <row r="2875" ht="15.75">
      <c r="B2875" s="2"/>
    </row>
    <row r="2876" ht="15.75">
      <c r="B2876" s="2"/>
    </row>
    <row r="2877" ht="15.75">
      <c r="B2877" s="2"/>
    </row>
    <row r="2878" ht="15.75">
      <c r="B2878" s="2"/>
    </row>
    <row r="2879" ht="15.75">
      <c r="B2879" s="2"/>
    </row>
    <row r="2880" ht="15.75">
      <c r="B2880" s="2"/>
    </row>
    <row r="2881" ht="15.75">
      <c r="B2881" s="2"/>
    </row>
    <row r="2882" ht="15.75">
      <c r="B2882" s="2"/>
    </row>
    <row r="2883" ht="15.75">
      <c r="B2883" s="2"/>
    </row>
    <row r="2884" ht="15.75">
      <c r="B2884" s="2"/>
    </row>
    <row r="2885" ht="15.75">
      <c r="B2885" s="2"/>
    </row>
    <row r="2886" ht="15.75">
      <c r="B2886" s="2"/>
    </row>
    <row r="2887" ht="15.75">
      <c r="B2887" s="2"/>
    </row>
    <row r="2888" ht="15.75">
      <c r="B2888" s="2"/>
    </row>
    <row r="2889" ht="15.75">
      <c r="B2889" s="2"/>
    </row>
    <row r="2890" ht="15.75">
      <c r="B2890" s="2"/>
    </row>
    <row r="2891" ht="15.75">
      <c r="B2891" s="2"/>
    </row>
    <row r="2892" ht="15.75">
      <c r="B2892" s="2"/>
    </row>
    <row r="2893" ht="15.75">
      <c r="B2893" s="2"/>
    </row>
    <row r="2894" ht="15.75">
      <c r="B2894" s="2"/>
    </row>
    <row r="2895" ht="15.75">
      <c r="B2895" s="2"/>
    </row>
    <row r="2896" ht="15.75">
      <c r="B2896" s="2"/>
    </row>
    <row r="2897" ht="15.75">
      <c r="B2897" s="2"/>
    </row>
    <row r="2898" ht="15.75">
      <c r="B2898" s="2"/>
    </row>
    <row r="2899" ht="15.75">
      <c r="B2899" s="2"/>
    </row>
    <row r="2900" ht="15.75">
      <c r="B2900" s="2"/>
    </row>
    <row r="2901" ht="15.75">
      <c r="B2901" s="2"/>
    </row>
    <row r="2902" ht="15.75">
      <c r="B2902" s="2"/>
    </row>
    <row r="2903" ht="15.75">
      <c r="B2903" s="2"/>
    </row>
    <row r="2904" ht="15.75">
      <c r="B2904" s="2"/>
    </row>
    <row r="2905" ht="15.75">
      <c r="B2905" s="2"/>
    </row>
    <row r="2906" ht="15.75">
      <c r="B2906" s="2"/>
    </row>
    <row r="2907" ht="15.75">
      <c r="B2907" s="2"/>
    </row>
    <row r="2908" ht="15.75">
      <c r="B2908" s="2"/>
    </row>
    <row r="2909" ht="15.75">
      <c r="B2909" s="2"/>
    </row>
    <row r="2910" ht="15.75">
      <c r="B2910" s="2"/>
    </row>
    <row r="2911" ht="15.75">
      <c r="B2911" s="2"/>
    </row>
    <row r="2912" ht="15.75">
      <c r="B2912" s="2"/>
    </row>
    <row r="2913" ht="15.75">
      <c r="B2913" s="2"/>
    </row>
    <row r="2914" ht="15.75">
      <c r="B2914" s="2"/>
    </row>
    <row r="2915" ht="15.75">
      <c r="B2915" s="2"/>
    </row>
    <row r="2916" ht="15.75">
      <c r="B2916" s="2"/>
    </row>
    <row r="2917" ht="15.75">
      <c r="B2917" s="2"/>
    </row>
    <row r="2918" ht="15.75">
      <c r="B2918" s="2"/>
    </row>
    <row r="2919" ht="15.75">
      <c r="B2919" s="2"/>
    </row>
    <row r="2920" ht="15.75">
      <c r="B2920" s="2"/>
    </row>
    <row r="2921" ht="15.75">
      <c r="B2921" s="2"/>
    </row>
    <row r="2922" ht="15.75">
      <c r="B2922" s="2"/>
    </row>
    <row r="2923" ht="15.75">
      <c r="B2923" s="2"/>
    </row>
    <row r="2924" ht="15.75">
      <c r="B2924" s="2"/>
    </row>
    <row r="2925" ht="15.75">
      <c r="B2925" s="2"/>
    </row>
    <row r="2926" ht="15.75">
      <c r="B2926" s="2"/>
    </row>
    <row r="2927" ht="15.75">
      <c r="B2927" s="2"/>
    </row>
    <row r="2928" ht="15.75">
      <c r="B2928" s="2"/>
    </row>
    <row r="2929" ht="15.75">
      <c r="B2929" s="2"/>
    </row>
    <row r="2930" ht="15.75">
      <c r="B2930" s="2"/>
    </row>
    <row r="2931" ht="15.75">
      <c r="B2931" s="2"/>
    </row>
    <row r="2932" ht="15.75">
      <c r="B2932" s="2"/>
    </row>
    <row r="2933" ht="15.75">
      <c r="B2933" s="2"/>
    </row>
    <row r="2934" ht="15.75">
      <c r="B2934" s="2"/>
    </row>
    <row r="2935" ht="15.75">
      <c r="B2935" s="2"/>
    </row>
    <row r="2936" ht="15.75">
      <c r="B2936" s="2"/>
    </row>
    <row r="2937" ht="15.75">
      <c r="B2937" s="2"/>
    </row>
    <row r="2938" ht="15.75">
      <c r="B2938" s="2"/>
    </row>
    <row r="2939" ht="15.75">
      <c r="B2939" s="2"/>
    </row>
    <row r="2940" ht="15.75">
      <c r="B2940" s="2"/>
    </row>
    <row r="2941" ht="15.75">
      <c r="B2941" s="2"/>
    </row>
    <row r="2942" ht="15.75">
      <c r="B2942" s="2"/>
    </row>
    <row r="2943" ht="15.75">
      <c r="B2943" s="2"/>
    </row>
    <row r="2944" ht="15.75">
      <c r="B2944" s="2"/>
    </row>
    <row r="2945" ht="15.75">
      <c r="B2945" s="2"/>
    </row>
    <row r="2946" ht="15.75">
      <c r="B2946" s="2"/>
    </row>
    <row r="2947" ht="15.75">
      <c r="B2947" s="2"/>
    </row>
    <row r="2948" ht="15.75">
      <c r="B2948" s="2"/>
    </row>
    <row r="2949" ht="15.75">
      <c r="B2949" s="2"/>
    </row>
    <row r="2950" ht="15.75">
      <c r="B2950" s="2"/>
    </row>
    <row r="2951" ht="15.75">
      <c r="B2951" s="2"/>
    </row>
    <row r="2952" ht="15.75">
      <c r="B2952" s="2"/>
    </row>
    <row r="2953" ht="15.75">
      <c r="B2953" s="2"/>
    </row>
    <row r="2954" ht="15.75">
      <c r="B2954" s="2"/>
    </row>
    <row r="2955" ht="15.75">
      <c r="B2955" s="2"/>
    </row>
    <row r="2956" ht="15.75">
      <c r="B2956" s="2"/>
    </row>
    <row r="2957" ht="15.75">
      <c r="B2957" s="2"/>
    </row>
    <row r="2958" ht="15.75">
      <c r="B2958" s="2"/>
    </row>
    <row r="2959" ht="15.75">
      <c r="B2959" s="2"/>
    </row>
    <row r="2960" ht="15.75">
      <c r="B2960" s="2"/>
    </row>
    <row r="2961" ht="15.75">
      <c r="B2961" s="2"/>
    </row>
    <row r="2962" ht="15.75">
      <c r="B2962" s="2"/>
    </row>
    <row r="2963" ht="15.75">
      <c r="B2963" s="2"/>
    </row>
    <row r="2964" ht="15.75">
      <c r="B2964" s="2"/>
    </row>
    <row r="2965" ht="15.75">
      <c r="B2965" s="2"/>
    </row>
    <row r="2966" ht="15.75">
      <c r="B2966" s="2"/>
    </row>
    <row r="2967" ht="15.75">
      <c r="B2967" s="2"/>
    </row>
    <row r="2968" ht="15.75">
      <c r="B2968" s="2"/>
    </row>
    <row r="2969" ht="15.75">
      <c r="B2969" s="2"/>
    </row>
    <row r="2970" ht="15.75">
      <c r="B2970" s="2"/>
    </row>
    <row r="2971" ht="15.75">
      <c r="B2971" s="2"/>
    </row>
    <row r="2972" ht="15.75">
      <c r="B2972" s="2"/>
    </row>
    <row r="2973" ht="15.75">
      <c r="B2973" s="2"/>
    </row>
    <row r="2974" ht="15.75">
      <c r="B2974" s="2"/>
    </row>
    <row r="2975" ht="15.75">
      <c r="B2975" s="2"/>
    </row>
    <row r="2976" ht="15.75">
      <c r="B2976" s="2"/>
    </row>
    <row r="2977" ht="15.75">
      <c r="B2977" s="2"/>
    </row>
    <row r="2978" ht="15.75">
      <c r="B2978" s="2"/>
    </row>
    <row r="2979" ht="15.75">
      <c r="B2979" s="2"/>
    </row>
    <row r="2980" ht="15.75">
      <c r="B2980" s="2"/>
    </row>
    <row r="2981" ht="15.75">
      <c r="B2981" s="2"/>
    </row>
    <row r="2982" ht="15.75">
      <c r="B2982" s="2"/>
    </row>
    <row r="2983" ht="15.75">
      <c r="B2983" s="2"/>
    </row>
    <row r="2984" ht="15.75">
      <c r="B2984" s="2"/>
    </row>
    <row r="2985" ht="15.75">
      <c r="B2985" s="2"/>
    </row>
    <row r="2986" ht="15.75">
      <c r="B2986" s="2"/>
    </row>
    <row r="2987" ht="15.75">
      <c r="B2987" s="2"/>
    </row>
    <row r="2988" ht="15.75">
      <c r="B2988" s="2"/>
    </row>
    <row r="2989" ht="15.75">
      <c r="B2989" s="2"/>
    </row>
    <row r="2990" ht="15.75">
      <c r="B2990" s="2"/>
    </row>
    <row r="2991" ht="15.75">
      <c r="B2991" s="2"/>
    </row>
    <row r="2992" ht="15.75">
      <c r="B2992" s="2"/>
    </row>
    <row r="2993" ht="15.75">
      <c r="B2993" s="2"/>
    </row>
    <row r="2994" ht="15.75">
      <c r="B2994" s="2"/>
    </row>
    <row r="2995" ht="15.75">
      <c r="B2995" s="2"/>
    </row>
    <row r="2996" ht="15.75">
      <c r="B2996" s="2"/>
    </row>
    <row r="2997" ht="15.75">
      <c r="B2997" s="2"/>
    </row>
    <row r="2998" ht="15.75">
      <c r="B2998" s="2"/>
    </row>
    <row r="2999" ht="15.75">
      <c r="B2999" s="2"/>
    </row>
    <row r="3000" ht="15.75">
      <c r="B3000" s="2"/>
    </row>
    <row r="3001" ht="15.75">
      <c r="B3001" s="2"/>
    </row>
    <row r="3002" ht="15.75">
      <c r="B3002" s="2"/>
    </row>
    <row r="3003" ht="15.75">
      <c r="B3003" s="2"/>
    </row>
    <row r="3004" ht="15.75">
      <c r="B3004" s="2"/>
    </row>
    <row r="3005" ht="15.75">
      <c r="B3005" s="2"/>
    </row>
    <row r="3006" ht="15.75">
      <c r="B3006" s="2"/>
    </row>
    <row r="3007" ht="15.75">
      <c r="B3007" s="2"/>
    </row>
    <row r="3008" ht="15.75">
      <c r="B3008" s="2"/>
    </row>
    <row r="3009" ht="15.75">
      <c r="B3009" s="2"/>
    </row>
    <row r="3010" ht="15.75">
      <c r="B3010" s="2"/>
    </row>
    <row r="3011" ht="15.75">
      <c r="B3011" s="2"/>
    </row>
    <row r="3012" ht="15.75">
      <c r="B3012" s="2"/>
    </row>
    <row r="3013" ht="15.75">
      <c r="B3013" s="2"/>
    </row>
    <row r="3014" ht="15.75">
      <c r="B3014" s="2"/>
    </row>
    <row r="3015" ht="15.75">
      <c r="B3015" s="2"/>
    </row>
    <row r="3016" ht="15.75">
      <c r="B3016" s="2"/>
    </row>
    <row r="3017" ht="15.75">
      <c r="B3017" s="2"/>
    </row>
    <row r="3018" ht="15.75">
      <c r="B3018" s="2"/>
    </row>
    <row r="3019" ht="15.75">
      <c r="B3019" s="2"/>
    </row>
    <row r="3020" ht="15.75">
      <c r="B3020" s="2"/>
    </row>
    <row r="3021" ht="15.75">
      <c r="B3021" s="2"/>
    </row>
    <row r="3022" ht="15.75">
      <c r="B3022" s="2"/>
    </row>
    <row r="3023" ht="15.75">
      <c r="B3023" s="2"/>
    </row>
    <row r="3024" ht="15.75">
      <c r="B3024" s="2"/>
    </row>
    <row r="3025" ht="15.75">
      <c r="B3025" s="2"/>
    </row>
    <row r="3026" ht="15.75">
      <c r="B3026" s="2"/>
    </row>
    <row r="3027" ht="15.75">
      <c r="B3027" s="2"/>
    </row>
    <row r="3028" ht="15.75">
      <c r="B3028" s="2"/>
    </row>
    <row r="3029" ht="15.75">
      <c r="B3029" s="2"/>
    </row>
    <row r="3030" ht="15.75">
      <c r="B3030" s="2"/>
    </row>
    <row r="3031" ht="15.75">
      <c r="B3031" s="2"/>
    </row>
    <row r="3032" ht="15.75">
      <c r="B3032" s="2"/>
    </row>
    <row r="3033" ht="15.75">
      <c r="B3033" s="2"/>
    </row>
    <row r="3034" ht="15.75">
      <c r="B3034" s="2"/>
    </row>
    <row r="3035" ht="15.75">
      <c r="B3035" s="2"/>
    </row>
    <row r="3036" ht="15.75">
      <c r="B3036" s="2"/>
    </row>
    <row r="3037" ht="15.75">
      <c r="B3037" s="2"/>
    </row>
    <row r="3038" ht="15.75">
      <c r="B3038" s="2"/>
    </row>
    <row r="3039" ht="15.75">
      <c r="B3039" s="2"/>
    </row>
    <row r="3040" ht="15.75">
      <c r="B3040" s="2"/>
    </row>
    <row r="3041" ht="15.75">
      <c r="B3041" s="2"/>
    </row>
    <row r="3042" ht="15.75">
      <c r="B3042" s="2"/>
    </row>
    <row r="3043" ht="15.75">
      <c r="B3043" s="2"/>
    </row>
    <row r="3044" ht="15.75">
      <c r="B3044" s="2"/>
    </row>
    <row r="3045" ht="15.75">
      <c r="B3045" s="2"/>
    </row>
    <row r="3046" ht="15.75">
      <c r="B3046" s="2"/>
    </row>
    <row r="3047" ht="15.75">
      <c r="B3047" s="2"/>
    </row>
    <row r="3048" ht="15.75">
      <c r="B3048" s="2"/>
    </row>
    <row r="3049" ht="15.75">
      <c r="B3049" s="2"/>
    </row>
    <row r="3050" ht="15.75">
      <c r="B3050" s="2"/>
    </row>
    <row r="3051" ht="15.75">
      <c r="B3051" s="2"/>
    </row>
    <row r="3052" ht="15.75">
      <c r="B3052" s="2"/>
    </row>
    <row r="3053" ht="15.75">
      <c r="B3053" s="2"/>
    </row>
    <row r="3054" ht="15.75">
      <c r="B3054" s="2"/>
    </row>
    <row r="3055" ht="15.75">
      <c r="B3055" s="2"/>
    </row>
    <row r="3056" ht="15.75">
      <c r="B3056" s="2"/>
    </row>
    <row r="3057" ht="15.75">
      <c r="B3057" s="2"/>
    </row>
    <row r="3058" ht="15.75">
      <c r="B3058" s="2"/>
    </row>
    <row r="3059" ht="15.75">
      <c r="B3059" s="2"/>
    </row>
    <row r="3060" ht="15.75">
      <c r="B3060" s="2"/>
    </row>
    <row r="3061" ht="15.75">
      <c r="B3061" s="2"/>
    </row>
    <row r="3062" ht="15.75">
      <c r="B3062" s="2"/>
    </row>
    <row r="3063" ht="15.75">
      <c r="B3063" s="2"/>
    </row>
    <row r="3064" ht="15.75">
      <c r="B3064" s="2"/>
    </row>
    <row r="3065" ht="15.75">
      <c r="B3065" s="2"/>
    </row>
    <row r="3066" ht="15.75">
      <c r="B3066" s="2"/>
    </row>
    <row r="3067" ht="15.75">
      <c r="B3067" s="2"/>
    </row>
    <row r="3068" ht="15.75">
      <c r="B3068" s="2"/>
    </row>
    <row r="3069" ht="15.75">
      <c r="B3069" s="2"/>
    </row>
    <row r="3070" ht="15.75">
      <c r="B3070" s="2"/>
    </row>
    <row r="3071" ht="15.75">
      <c r="B3071" s="2"/>
    </row>
    <row r="3072" ht="15.75">
      <c r="B3072" s="2"/>
    </row>
    <row r="3073" ht="15.75">
      <c r="B3073" s="2"/>
    </row>
    <row r="3074" ht="15.75">
      <c r="B3074" s="2"/>
    </row>
    <row r="3075" ht="15.75">
      <c r="B3075" s="2"/>
    </row>
    <row r="3076" ht="15.75">
      <c r="B3076" s="2"/>
    </row>
    <row r="3077" ht="15.75">
      <c r="B3077" s="2"/>
    </row>
    <row r="3078" ht="15.75">
      <c r="B3078" s="2"/>
    </row>
    <row r="3079" ht="15.75">
      <c r="B3079" s="2"/>
    </row>
    <row r="3080" ht="15.75">
      <c r="B3080" s="2"/>
    </row>
    <row r="3081" ht="15.75">
      <c r="B3081" s="2"/>
    </row>
    <row r="3082" ht="15.75">
      <c r="B3082" s="2"/>
    </row>
    <row r="3083" ht="15.75">
      <c r="B3083" s="2"/>
    </row>
    <row r="3084" ht="15.75">
      <c r="B3084" s="2"/>
    </row>
    <row r="3085" ht="15.75">
      <c r="B3085" s="2"/>
    </row>
    <row r="3086" ht="15.75">
      <c r="B3086" s="2"/>
    </row>
    <row r="3087" ht="15.75">
      <c r="B3087" s="2"/>
    </row>
    <row r="3088" ht="15.75">
      <c r="B3088" s="2"/>
    </row>
    <row r="3089" ht="15.75">
      <c r="B3089" s="2"/>
    </row>
    <row r="3090" ht="15.75">
      <c r="B3090" s="2"/>
    </row>
    <row r="3091" ht="15.75">
      <c r="B3091" s="2"/>
    </row>
    <row r="3092" ht="15.75">
      <c r="B3092" s="2"/>
    </row>
    <row r="3093" ht="15.75">
      <c r="B3093" s="2"/>
    </row>
    <row r="3094" ht="15.75">
      <c r="B3094" s="2"/>
    </row>
    <row r="3095" ht="15.75">
      <c r="B3095" s="2"/>
    </row>
    <row r="3096" ht="15.75">
      <c r="B3096" s="2"/>
    </row>
    <row r="3097" ht="15.75">
      <c r="B3097" s="2"/>
    </row>
    <row r="3098" ht="15.75">
      <c r="B3098" s="2"/>
    </row>
    <row r="3099" ht="15.75">
      <c r="B3099" s="2"/>
    </row>
    <row r="3100" ht="15.75">
      <c r="B3100" s="2"/>
    </row>
    <row r="3101" ht="15.75">
      <c r="B3101" s="2"/>
    </row>
    <row r="3102" ht="15.75">
      <c r="B3102" s="2"/>
    </row>
    <row r="3103" ht="15.75">
      <c r="B3103" s="2"/>
    </row>
    <row r="3104" ht="15.75">
      <c r="B3104" s="2"/>
    </row>
    <row r="3105" ht="15.75">
      <c r="B3105" s="2"/>
    </row>
    <row r="3106" ht="15.75">
      <c r="B3106" s="2"/>
    </row>
    <row r="3107" ht="15.75">
      <c r="B3107" s="2"/>
    </row>
    <row r="3108" ht="15.75">
      <c r="B3108" s="2"/>
    </row>
    <row r="3109" ht="15.75">
      <c r="B3109" s="2"/>
    </row>
    <row r="3110" ht="15.75">
      <c r="B3110" s="2"/>
    </row>
    <row r="3111" ht="15.75">
      <c r="B3111" s="2"/>
    </row>
    <row r="3112" ht="15.75">
      <c r="B3112" s="2"/>
    </row>
    <row r="3113" ht="15.75">
      <c r="B3113" s="2"/>
    </row>
    <row r="3114" ht="15.75">
      <c r="B3114" s="2"/>
    </row>
    <row r="3115" ht="15.75">
      <c r="B3115" s="2"/>
    </row>
    <row r="3116" ht="15.75">
      <c r="B3116" s="2"/>
    </row>
    <row r="3117" ht="15.75">
      <c r="B3117" s="2"/>
    </row>
    <row r="3118" ht="15.75">
      <c r="B3118" s="2"/>
    </row>
    <row r="3119" ht="15.75">
      <c r="B3119" s="2"/>
    </row>
    <row r="3120" ht="15.75">
      <c r="B3120" s="2"/>
    </row>
    <row r="3121" ht="15.75">
      <c r="B3121" s="2"/>
    </row>
    <row r="3122" ht="15.75">
      <c r="B3122" s="2"/>
    </row>
    <row r="3123" ht="15.75">
      <c r="B3123" s="2"/>
    </row>
    <row r="3124" ht="15.75">
      <c r="B3124" s="2"/>
    </row>
    <row r="3125" ht="15.75">
      <c r="B3125" s="2"/>
    </row>
    <row r="3126" ht="15.75">
      <c r="B3126" s="2"/>
    </row>
    <row r="3127" ht="15.75">
      <c r="B3127" s="2"/>
    </row>
    <row r="3128" ht="15.75">
      <c r="B3128" s="2"/>
    </row>
    <row r="3129" ht="15.75">
      <c r="B3129" s="2"/>
    </row>
    <row r="3130" ht="15.75">
      <c r="B3130" s="2"/>
    </row>
    <row r="3131" ht="15.75">
      <c r="B3131" s="2"/>
    </row>
    <row r="3132" ht="15.75">
      <c r="B3132" s="2"/>
    </row>
    <row r="3133" ht="15.75">
      <c r="B3133" s="2"/>
    </row>
    <row r="3134" ht="15.75">
      <c r="B3134" s="2"/>
    </row>
    <row r="3135" ht="15.75">
      <c r="B3135" s="2"/>
    </row>
    <row r="3136" ht="15.75">
      <c r="B3136" s="2"/>
    </row>
    <row r="3137" ht="15.75">
      <c r="B3137" s="2"/>
    </row>
    <row r="3138" ht="15.75">
      <c r="B3138" s="2"/>
    </row>
    <row r="3139" ht="15.75">
      <c r="B3139" s="2"/>
    </row>
    <row r="3140" ht="15.75">
      <c r="B3140" s="2"/>
    </row>
    <row r="3141" ht="15.75">
      <c r="B3141" s="2"/>
    </row>
    <row r="3142" ht="15.75">
      <c r="B3142" s="2"/>
    </row>
    <row r="3143" ht="15.75">
      <c r="B3143" s="2"/>
    </row>
    <row r="3144" ht="15.75">
      <c r="B3144" s="2"/>
    </row>
    <row r="3145" ht="15.75">
      <c r="B3145" s="2"/>
    </row>
    <row r="3146" ht="15.75">
      <c r="B3146" s="2"/>
    </row>
    <row r="3147" ht="15.75">
      <c r="B3147" s="2"/>
    </row>
    <row r="3148" ht="15.75">
      <c r="B3148" s="2"/>
    </row>
    <row r="3149" ht="15.75">
      <c r="B3149" s="2"/>
    </row>
    <row r="3150" ht="15.75">
      <c r="B3150" s="2"/>
    </row>
    <row r="3151" ht="15.75">
      <c r="B3151" s="2"/>
    </row>
    <row r="3152" ht="15.75">
      <c r="B3152" s="2"/>
    </row>
    <row r="3153" ht="15.75">
      <c r="B3153" s="2"/>
    </row>
    <row r="3154" ht="15.75">
      <c r="B3154" s="2"/>
    </row>
    <row r="3155" ht="15.75">
      <c r="B3155" s="2"/>
    </row>
    <row r="3156" ht="15.75">
      <c r="B3156" s="2"/>
    </row>
    <row r="3157" ht="15.75">
      <c r="B3157" s="2"/>
    </row>
    <row r="3158" ht="15.75">
      <c r="B3158" s="2"/>
    </row>
    <row r="3159" ht="15.75">
      <c r="B3159" s="2"/>
    </row>
    <row r="3160" ht="15.75">
      <c r="B3160" s="2"/>
    </row>
    <row r="3161" ht="15.75">
      <c r="B3161" s="2"/>
    </row>
    <row r="3162" ht="15.75">
      <c r="B3162" s="2"/>
    </row>
    <row r="3163" ht="15.75">
      <c r="B3163" s="2"/>
    </row>
    <row r="3164" ht="15.75">
      <c r="B3164" s="2"/>
    </row>
    <row r="3165" ht="15.75">
      <c r="B3165" s="2"/>
    </row>
    <row r="3166" ht="15.75">
      <c r="B3166" s="2"/>
    </row>
    <row r="3167" ht="15.75">
      <c r="B3167" s="2"/>
    </row>
    <row r="3168" ht="15.75">
      <c r="B3168" s="2"/>
    </row>
    <row r="3169" ht="15.75">
      <c r="B3169" s="2"/>
    </row>
    <row r="3170" ht="15.75">
      <c r="B3170" s="2"/>
    </row>
    <row r="3171" ht="15.75">
      <c r="B3171" s="2"/>
    </row>
    <row r="3172" ht="15.75">
      <c r="B3172" s="2"/>
    </row>
    <row r="3173" ht="15.75">
      <c r="B3173" s="2"/>
    </row>
    <row r="3174" ht="15.75">
      <c r="B3174" s="2"/>
    </row>
    <row r="3175" ht="15.75">
      <c r="B3175" s="2"/>
    </row>
    <row r="3176" ht="15.75">
      <c r="B3176" s="2"/>
    </row>
    <row r="3177" ht="15.75">
      <c r="B3177" s="2"/>
    </row>
    <row r="3178" ht="15.75">
      <c r="B3178" s="2"/>
    </row>
    <row r="3179" ht="15.75">
      <c r="B3179" s="2"/>
    </row>
    <row r="3180" ht="15.75">
      <c r="B3180" s="2"/>
    </row>
    <row r="3181" ht="15.75">
      <c r="B3181" s="2"/>
    </row>
    <row r="3182" ht="15.75">
      <c r="B3182" s="2"/>
    </row>
    <row r="3183" ht="15.75">
      <c r="B3183" s="2"/>
    </row>
    <row r="3184" ht="15.75">
      <c r="B3184" s="2"/>
    </row>
    <row r="3185" ht="15.75">
      <c r="B3185" s="2"/>
    </row>
    <row r="3186" ht="15.75">
      <c r="B3186" s="2"/>
    </row>
    <row r="3187" ht="15.75">
      <c r="B3187" s="2"/>
    </row>
    <row r="3188" ht="15.75">
      <c r="B3188" s="2"/>
    </row>
    <row r="3189" ht="15.75">
      <c r="B3189" s="2"/>
    </row>
    <row r="3190" ht="15.75">
      <c r="B3190" s="2"/>
    </row>
    <row r="3191" ht="15.75">
      <c r="B3191" s="2"/>
    </row>
    <row r="3192" ht="15.75">
      <c r="B3192" s="2"/>
    </row>
    <row r="3193" ht="15.75">
      <c r="B3193" s="2"/>
    </row>
    <row r="3194" ht="15.75">
      <c r="B3194" s="2"/>
    </row>
    <row r="3195" ht="15.75">
      <c r="B3195" s="2"/>
    </row>
    <row r="3196" ht="15.75">
      <c r="B3196" s="2"/>
    </row>
    <row r="3197" ht="15.75">
      <c r="B3197" s="2"/>
    </row>
    <row r="3198" ht="15.75">
      <c r="B3198" s="2"/>
    </row>
    <row r="3199" ht="15.75">
      <c r="B3199" s="2"/>
    </row>
    <row r="3200" ht="15.75">
      <c r="B3200" s="2"/>
    </row>
    <row r="3201" ht="15.75">
      <c r="B3201" s="2"/>
    </row>
    <row r="3202" ht="15.75">
      <c r="B3202" s="2"/>
    </row>
    <row r="3203" ht="15.75">
      <c r="B3203" s="2"/>
    </row>
    <row r="3204" ht="15.75">
      <c r="B3204" s="2"/>
    </row>
    <row r="3205" ht="15.75">
      <c r="B3205" s="2"/>
    </row>
    <row r="3206" ht="15.75">
      <c r="B3206" s="2"/>
    </row>
    <row r="3207" ht="15.75">
      <c r="B3207" s="2"/>
    </row>
    <row r="3208" ht="15.75">
      <c r="B3208" s="2"/>
    </row>
    <row r="3209" ht="15.75">
      <c r="B3209" s="2"/>
    </row>
    <row r="3210" ht="15.75">
      <c r="B3210" s="2"/>
    </row>
    <row r="3211" ht="15.75">
      <c r="B3211" s="2"/>
    </row>
    <row r="3212" ht="15.75">
      <c r="B3212" s="2"/>
    </row>
    <row r="3213" ht="15.75">
      <c r="B3213" s="2"/>
    </row>
    <row r="3214" ht="15.75">
      <c r="B3214" s="2"/>
    </row>
    <row r="3215" ht="15.75">
      <c r="B3215" s="2"/>
    </row>
    <row r="3216" ht="15.75">
      <c r="B3216" s="2"/>
    </row>
    <row r="3217" ht="15.75">
      <c r="B3217" s="2"/>
    </row>
    <row r="3218" ht="15.75">
      <c r="B3218" s="2"/>
    </row>
    <row r="3219" ht="15.75">
      <c r="B3219" s="2"/>
    </row>
    <row r="3220" ht="15.75">
      <c r="B3220" s="2"/>
    </row>
    <row r="3221" ht="15.75">
      <c r="B3221" s="2"/>
    </row>
    <row r="3222" ht="15.75">
      <c r="B3222" s="2"/>
    </row>
    <row r="3223" ht="15.75">
      <c r="B3223" s="2"/>
    </row>
    <row r="3224" ht="15.75">
      <c r="B3224" s="2"/>
    </row>
    <row r="3225" ht="15.75">
      <c r="B3225" s="2"/>
    </row>
    <row r="3226" ht="15.75">
      <c r="B3226" s="2"/>
    </row>
    <row r="3227" ht="15.75">
      <c r="B3227" s="2"/>
    </row>
    <row r="3228" ht="15.75">
      <c r="B3228" s="2"/>
    </row>
    <row r="3229" ht="15.75">
      <c r="B3229" s="2"/>
    </row>
    <row r="3230" ht="15.75">
      <c r="B3230" s="2"/>
    </row>
    <row r="3231" ht="15.75">
      <c r="B3231" s="2"/>
    </row>
    <row r="3232" ht="15.75">
      <c r="B3232" s="2"/>
    </row>
    <row r="3233" ht="15.75">
      <c r="B3233" s="2"/>
    </row>
    <row r="3234" ht="15.75">
      <c r="B3234" s="2"/>
    </row>
    <row r="3235" ht="15.75">
      <c r="B3235" s="2"/>
    </row>
    <row r="3236" ht="15.75">
      <c r="B3236" s="2"/>
    </row>
    <row r="3237" ht="15.75">
      <c r="B3237" s="2"/>
    </row>
    <row r="3238" ht="15.75">
      <c r="B3238" s="2"/>
    </row>
    <row r="3239" ht="15.75">
      <c r="B3239" s="2"/>
    </row>
    <row r="3240" ht="15.75">
      <c r="B3240" s="2"/>
    </row>
    <row r="3241" ht="15.75">
      <c r="B3241" s="2"/>
    </row>
    <row r="3242" ht="15.75">
      <c r="B3242" s="2"/>
    </row>
    <row r="3243" ht="15.75">
      <c r="B3243" s="2"/>
    </row>
    <row r="3244" ht="15.75">
      <c r="B3244" s="2"/>
    </row>
    <row r="3245" ht="15.75">
      <c r="B3245" s="2"/>
    </row>
    <row r="3246" ht="15.75">
      <c r="B3246" s="2"/>
    </row>
    <row r="3247" ht="15.75">
      <c r="B3247" s="2"/>
    </row>
    <row r="3248" ht="15.75">
      <c r="B3248" s="2"/>
    </row>
    <row r="3249" ht="15.75">
      <c r="B3249" s="2"/>
    </row>
    <row r="3250" ht="15.75">
      <c r="B3250" s="2"/>
    </row>
    <row r="3251" ht="15.75">
      <c r="B3251" s="2"/>
    </row>
    <row r="3252" ht="15.75">
      <c r="B3252" s="2"/>
    </row>
    <row r="3253" ht="15.75">
      <c r="B3253" s="2"/>
    </row>
    <row r="3254" ht="15.75">
      <c r="B3254" s="2"/>
    </row>
    <row r="3255" ht="15.75">
      <c r="B3255" s="2"/>
    </row>
    <row r="3256" ht="15.75">
      <c r="B3256" s="2"/>
    </row>
    <row r="3257" ht="15.75">
      <c r="B3257" s="2"/>
    </row>
    <row r="3258" ht="15.75">
      <c r="B3258" s="2"/>
    </row>
    <row r="3259" ht="15.75">
      <c r="B3259" s="2"/>
    </row>
    <row r="3260" ht="15.75">
      <c r="B3260" s="2"/>
    </row>
    <row r="3261" ht="15.75">
      <c r="B3261" s="2"/>
    </row>
    <row r="3262" ht="15.75">
      <c r="B3262" s="2"/>
    </row>
    <row r="3263" ht="15.75">
      <c r="B3263" s="2"/>
    </row>
    <row r="3264" ht="15.75">
      <c r="B3264" s="2"/>
    </row>
    <row r="3265" ht="15.75">
      <c r="B3265" s="2"/>
    </row>
    <row r="3266" ht="15.75">
      <c r="B3266" s="2"/>
    </row>
    <row r="3267" ht="15.75">
      <c r="B3267" s="2"/>
    </row>
    <row r="3268" ht="15.75">
      <c r="B3268" s="2"/>
    </row>
    <row r="3269" ht="15.75">
      <c r="B3269" s="2"/>
    </row>
    <row r="3270" ht="15.75">
      <c r="B3270" s="2"/>
    </row>
    <row r="3271" ht="15.75">
      <c r="B3271" s="2"/>
    </row>
    <row r="3272" ht="15.75">
      <c r="B3272" s="2"/>
    </row>
    <row r="3273" ht="15.75">
      <c r="B3273" s="2"/>
    </row>
    <row r="3274" ht="15.75">
      <c r="B3274" s="2"/>
    </row>
    <row r="3275" ht="15.75">
      <c r="B3275" s="2"/>
    </row>
    <row r="3276" ht="15.75">
      <c r="B3276" s="2"/>
    </row>
    <row r="3277" ht="15.75">
      <c r="B3277" s="2"/>
    </row>
    <row r="3278" ht="15.75">
      <c r="B3278" s="2"/>
    </row>
    <row r="3279" ht="15.75">
      <c r="B3279" s="2"/>
    </row>
    <row r="3280" ht="15.75">
      <c r="B3280" s="2"/>
    </row>
    <row r="3281" ht="15.75">
      <c r="B3281" s="2"/>
    </row>
    <row r="3282" ht="15.75">
      <c r="B3282" s="2"/>
    </row>
    <row r="3283" ht="15.75">
      <c r="B3283" s="2"/>
    </row>
    <row r="3284" ht="15.75">
      <c r="B3284" s="2"/>
    </row>
    <row r="3285" ht="15.75">
      <c r="B3285" s="2"/>
    </row>
    <row r="3286" ht="15.75">
      <c r="B3286" s="2"/>
    </row>
    <row r="3287" ht="15.75">
      <c r="B3287" s="2"/>
    </row>
    <row r="3288" ht="15.75">
      <c r="B3288" s="2"/>
    </row>
    <row r="3289" ht="15.75">
      <c r="B3289" s="2"/>
    </row>
    <row r="3290" ht="15.75">
      <c r="B3290" s="2"/>
    </row>
    <row r="3291" ht="15.75">
      <c r="B3291" s="2"/>
    </row>
    <row r="3292" ht="15.75">
      <c r="B3292" s="2"/>
    </row>
    <row r="3293" ht="15.75">
      <c r="B3293" s="2"/>
    </row>
    <row r="3294" ht="15.75">
      <c r="B3294" s="2"/>
    </row>
    <row r="3295" ht="15.75">
      <c r="B3295" s="2"/>
    </row>
    <row r="3296" ht="15.75">
      <c r="B3296" s="2"/>
    </row>
    <row r="3297" ht="15.75">
      <c r="B3297" s="2"/>
    </row>
    <row r="3298" ht="15.75">
      <c r="B3298" s="2"/>
    </row>
    <row r="3299" ht="15.75">
      <c r="B3299" s="2"/>
    </row>
    <row r="3300" ht="15.75">
      <c r="B3300" s="2"/>
    </row>
    <row r="3301" ht="15.75">
      <c r="B3301" s="2"/>
    </row>
    <row r="3302" ht="15.75">
      <c r="B3302" s="2"/>
    </row>
    <row r="3303" ht="15.75">
      <c r="B3303" s="2"/>
    </row>
    <row r="3304" ht="15.75">
      <c r="B3304" s="2"/>
    </row>
    <row r="3305" ht="15.75">
      <c r="B3305" s="2"/>
    </row>
    <row r="3306" ht="15.75">
      <c r="B3306" s="2"/>
    </row>
    <row r="3307" ht="15.75">
      <c r="B3307" s="2"/>
    </row>
    <row r="3308" ht="15.75">
      <c r="B3308" s="2"/>
    </row>
    <row r="3309" ht="15.75">
      <c r="B3309" s="2"/>
    </row>
    <row r="3310" ht="15.75">
      <c r="B3310" s="2"/>
    </row>
    <row r="3311" ht="15.75">
      <c r="B3311" s="2"/>
    </row>
    <row r="3312" ht="15.75">
      <c r="B3312" s="2"/>
    </row>
    <row r="3313" ht="15.75">
      <c r="B3313" s="2"/>
    </row>
    <row r="3314" ht="15.75">
      <c r="B3314" s="2"/>
    </row>
    <row r="3315" ht="15.75">
      <c r="B3315" s="2"/>
    </row>
    <row r="3316" ht="15.75">
      <c r="B3316" s="2"/>
    </row>
    <row r="3317" ht="15.75">
      <c r="B3317" s="2"/>
    </row>
    <row r="3318" ht="15.75">
      <c r="B3318" s="2"/>
    </row>
    <row r="3319" ht="15.75">
      <c r="B3319" s="2"/>
    </row>
    <row r="3320" ht="15.75">
      <c r="B3320" s="2"/>
    </row>
    <row r="3321" ht="15.75">
      <c r="B3321" s="2"/>
    </row>
    <row r="3322" ht="15.75">
      <c r="B3322" s="2"/>
    </row>
    <row r="3323" ht="15.75">
      <c r="B3323" s="2"/>
    </row>
    <row r="3324" ht="15.75">
      <c r="B3324" s="2"/>
    </row>
    <row r="3325" ht="15.75">
      <c r="B3325" s="2"/>
    </row>
    <row r="3326" ht="15.75">
      <c r="B3326" s="2"/>
    </row>
    <row r="3327" ht="15.75">
      <c r="B3327" s="2"/>
    </row>
    <row r="3328" ht="15.75">
      <c r="B3328" s="2"/>
    </row>
    <row r="3329" ht="15.75">
      <c r="B3329" s="2"/>
    </row>
    <row r="3330" ht="15.75">
      <c r="B3330" s="2"/>
    </row>
    <row r="3331" ht="15.75">
      <c r="B3331" s="2"/>
    </row>
    <row r="3332" ht="15.75">
      <c r="B3332" s="2"/>
    </row>
    <row r="3333" ht="15.75">
      <c r="B3333" s="2"/>
    </row>
    <row r="3334" ht="15.75">
      <c r="B3334" s="2"/>
    </row>
    <row r="3335" ht="15.75">
      <c r="B3335" s="2"/>
    </row>
    <row r="3336" ht="15.75">
      <c r="B3336" s="2"/>
    </row>
    <row r="3337" ht="15.75">
      <c r="B3337" s="2"/>
    </row>
    <row r="3338" ht="15.75">
      <c r="B3338" s="2"/>
    </row>
    <row r="3339" ht="15.75">
      <c r="B3339" s="2"/>
    </row>
    <row r="3340" ht="15.75">
      <c r="B3340" s="2"/>
    </row>
    <row r="3341" ht="15.75">
      <c r="B3341" s="2"/>
    </row>
    <row r="3342" ht="15.75">
      <c r="B3342" s="2"/>
    </row>
    <row r="3343" ht="15.75">
      <c r="B3343" s="2"/>
    </row>
    <row r="3344" ht="15.75">
      <c r="B3344" s="2"/>
    </row>
    <row r="3345" ht="15.75">
      <c r="B3345" s="2"/>
    </row>
    <row r="3346" ht="15.75">
      <c r="B3346" s="2"/>
    </row>
    <row r="3347" ht="15.75">
      <c r="B3347" s="2"/>
    </row>
    <row r="3348" ht="15.75">
      <c r="B3348" s="2"/>
    </row>
    <row r="3349" ht="15.75">
      <c r="B3349" s="2"/>
    </row>
    <row r="3350" ht="15.75">
      <c r="B3350" s="2"/>
    </row>
    <row r="3351" ht="15.75">
      <c r="B3351" s="2"/>
    </row>
    <row r="3352" ht="15.75">
      <c r="B3352" s="2"/>
    </row>
    <row r="3353" ht="15.75">
      <c r="B3353" s="2"/>
    </row>
    <row r="3354" ht="15.75">
      <c r="B3354" s="2"/>
    </row>
    <row r="3355" ht="15.75">
      <c r="B3355" s="2"/>
    </row>
    <row r="3356" ht="15.75">
      <c r="B3356" s="2"/>
    </row>
    <row r="3357" ht="15.75">
      <c r="B3357" s="2"/>
    </row>
    <row r="3358" ht="15.75">
      <c r="B3358" s="2"/>
    </row>
    <row r="3359" ht="15.75">
      <c r="B3359" s="2"/>
    </row>
    <row r="3360" ht="15.75">
      <c r="B3360" s="2"/>
    </row>
    <row r="3361" ht="15.75">
      <c r="B3361" s="2"/>
    </row>
    <row r="3362" ht="15.75">
      <c r="B3362" s="2"/>
    </row>
    <row r="3363" ht="15.75">
      <c r="B3363" s="2"/>
    </row>
    <row r="3364" ht="15.75">
      <c r="B3364" s="2"/>
    </row>
    <row r="3365" ht="15.75">
      <c r="B3365" s="2"/>
    </row>
    <row r="3366" ht="15.75">
      <c r="B3366" s="2"/>
    </row>
    <row r="3367" ht="15.75">
      <c r="B3367" s="2"/>
    </row>
    <row r="3368" ht="15.75">
      <c r="B3368" s="2"/>
    </row>
    <row r="3369" ht="15.75">
      <c r="B3369" s="2"/>
    </row>
    <row r="3370" ht="15.75">
      <c r="B3370" s="2"/>
    </row>
    <row r="3371" ht="15.75">
      <c r="B3371" s="2"/>
    </row>
    <row r="3372" ht="15.75">
      <c r="B3372" s="2"/>
    </row>
    <row r="3373" ht="15.75">
      <c r="B3373" s="2"/>
    </row>
    <row r="3374" ht="15.75">
      <c r="B3374" s="2"/>
    </row>
    <row r="3375" ht="15.75">
      <c r="B3375" s="2"/>
    </row>
    <row r="3376" ht="15.75">
      <c r="B3376" s="2"/>
    </row>
    <row r="3377" ht="15.75">
      <c r="B3377" s="2"/>
    </row>
    <row r="3378" ht="15.75">
      <c r="B3378" s="2"/>
    </row>
    <row r="3379" ht="15.75">
      <c r="B3379" s="2"/>
    </row>
    <row r="3380" ht="15.75">
      <c r="B3380" s="2"/>
    </row>
    <row r="3381" ht="15.75">
      <c r="B3381" s="2"/>
    </row>
    <row r="3382" ht="15.75">
      <c r="B3382" s="2"/>
    </row>
    <row r="3383" ht="15.75">
      <c r="B3383" s="2"/>
    </row>
    <row r="3384" ht="15.75">
      <c r="B3384" s="2"/>
    </row>
    <row r="3385" ht="15.75">
      <c r="B3385" s="2"/>
    </row>
    <row r="3386" ht="15.75">
      <c r="B3386" s="2"/>
    </row>
    <row r="3387" ht="15.75">
      <c r="B3387" s="2"/>
    </row>
    <row r="3388" ht="15.75">
      <c r="B3388" s="2"/>
    </row>
    <row r="3389" ht="15.75">
      <c r="B3389" s="2"/>
    </row>
    <row r="3390" ht="15.75">
      <c r="B3390" s="2"/>
    </row>
    <row r="3391" ht="15.75">
      <c r="B3391" s="2"/>
    </row>
    <row r="3392" ht="15.75">
      <c r="B3392" s="2"/>
    </row>
    <row r="3393" ht="15.75">
      <c r="B3393" s="2"/>
    </row>
    <row r="3394" ht="15.75">
      <c r="B3394" s="2"/>
    </row>
    <row r="3395" ht="15.75">
      <c r="B3395" s="2"/>
    </row>
    <row r="3396" ht="15.75">
      <c r="B3396" s="2"/>
    </row>
    <row r="3397" ht="15.75">
      <c r="B3397" s="2"/>
    </row>
    <row r="3398" ht="15.75">
      <c r="B3398" s="2"/>
    </row>
    <row r="3399" ht="15.75">
      <c r="B3399" s="2"/>
    </row>
    <row r="3400" ht="15.75">
      <c r="B3400" s="2"/>
    </row>
    <row r="3401" ht="15.75">
      <c r="B3401" s="2"/>
    </row>
    <row r="3402" ht="15.75">
      <c r="B3402" s="2"/>
    </row>
    <row r="3403" ht="15.75">
      <c r="B3403" s="2"/>
    </row>
    <row r="3404" ht="15.75">
      <c r="B3404" s="2"/>
    </row>
    <row r="3405" ht="15.75">
      <c r="B3405" s="2"/>
    </row>
    <row r="3406" ht="15.75">
      <c r="B3406" s="2"/>
    </row>
    <row r="3407" ht="15.75">
      <c r="B3407" s="2"/>
    </row>
    <row r="3408" ht="15.75">
      <c r="B3408" s="2"/>
    </row>
    <row r="3409" ht="15.75">
      <c r="B3409" s="2"/>
    </row>
    <row r="3410" ht="15.75">
      <c r="B3410" s="2"/>
    </row>
  </sheetData>
  <sheetProtection/>
  <mergeCells count="257">
    <mergeCell ref="B332:H332"/>
    <mergeCell ref="B554:J554"/>
    <mergeCell ref="B591:G591"/>
    <mergeCell ref="B518:I518"/>
    <mergeCell ref="B696:C696"/>
    <mergeCell ref="F625:F626"/>
    <mergeCell ref="A655:C655"/>
    <mergeCell ref="B634:B635"/>
    <mergeCell ref="A558:A559"/>
    <mergeCell ref="E643:E644"/>
    <mergeCell ref="A45:A46"/>
    <mergeCell ref="A663:E663"/>
    <mergeCell ref="A664:E664"/>
    <mergeCell ref="A475:B475"/>
    <mergeCell ref="A471:B471"/>
    <mergeCell ref="B310:B311"/>
    <mergeCell ref="B376:B377"/>
    <mergeCell ref="B623:G623"/>
    <mergeCell ref="B599:J599"/>
    <mergeCell ref="C506:C507"/>
    <mergeCell ref="A665:E665"/>
    <mergeCell ref="A565:A566"/>
    <mergeCell ref="A525:A527"/>
    <mergeCell ref="B556:B557"/>
    <mergeCell ref="B558:B559"/>
    <mergeCell ref="B560:B562"/>
    <mergeCell ref="A549:A551"/>
    <mergeCell ref="A634:A635"/>
    <mergeCell ref="D652:D653"/>
    <mergeCell ref="A546:A548"/>
    <mergeCell ref="A472:B472"/>
    <mergeCell ref="B361:B362"/>
    <mergeCell ref="B391:B392"/>
    <mergeCell ref="B407:J407"/>
    <mergeCell ref="C457:C458"/>
    <mergeCell ref="A376:A377"/>
    <mergeCell ref="A469:B470"/>
    <mergeCell ref="E409:E410"/>
    <mergeCell ref="A409:A410"/>
    <mergeCell ref="K310:K311"/>
    <mergeCell ref="J310:J311"/>
    <mergeCell ref="D310:D311"/>
    <mergeCell ref="E310:E311"/>
    <mergeCell ref="H310:H311"/>
    <mergeCell ref="E262:E263"/>
    <mergeCell ref="A306:G306"/>
    <mergeCell ref="C262:C263"/>
    <mergeCell ref="A310:A311"/>
    <mergeCell ref="K262:K263"/>
    <mergeCell ref="K409:K410"/>
    <mergeCell ref="A357:L357"/>
    <mergeCell ref="G409:G410"/>
    <mergeCell ref="L409:L410"/>
    <mergeCell ref="I232:I233"/>
    <mergeCell ref="K334:K335"/>
    <mergeCell ref="I310:I311"/>
    <mergeCell ref="C232:C233"/>
    <mergeCell ref="F232:F233"/>
    <mergeCell ref="G232:G233"/>
    <mergeCell ref="L262:L263"/>
    <mergeCell ref="G310:G311"/>
    <mergeCell ref="A186:A187"/>
    <mergeCell ref="F186:F187"/>
    <mergeCell ref="H167:H168"/>
    <mergeCell ref="D186:D187"/>
    <mergeCell ref="I167:I168"/>
    <mergeCell ref="G186:G187"/>
    <mergeCell ref="C167:C168"/>
    <mergeCell ref="E167:E168"/>
    <mergeCell ref="C91:C92"/>
    <mergeCell ref="I45:I46"/>
    <mergeCell ref="I91:I92"/>
    <mergeCell ref="B409:B410"/>
    <mergeCell ref="C409:C410"/>
    <mergeCell ref="F409:F410"/>
    <mergeCell ref="F128:F129"/>
    <mergeCell ref="D128:D129"/>
    <mergeCell ref="B229:L230"/>
    <mergeCell ref="E232:E233"/>
    <mergeCell ref="H128:H129"/>
    <mergeCell ref="B232:B233"/>
    <mergeCell ref="H186:H187"/>
    <mergeCell ref="G128:G129"/>
    <mergeCell ref="E128:E129"/>
    <mergeCell ref="E186:E187"/>
    <mergeCell ref="D232:D233"/>
    <mergeCell ref="F167:F168"/>
    <mergeCell ref="G167:G168"/>
    <mergeCell ref="D167:D168"/>
    <mergeCell ref="G45:G46"/>
    <mergeCell ref="L6:L7"/>
    <mergeCell ref="H6:H7"/>
    <mergeCell ref="J6:J7"/>
    <mergeCell ref="L45:L46"/>
    <mergeCell ref="G6:G7"/>
    <mergeCell ref="K45:K46"/>
    <mergeCell ref="B28:I28"/>
    <mergeCell ref="F6:F7"/>
    <mergeCell ref="D45:D46"/>
    <mergeCell ref="J167:J168"/>
    <mergeCell ref="I6:I7"/>
    <mergeCell ref="C30:C31"/>
    <mergeCell ref="A6:A7"/>
    <mergeCell ref="H45:H46"/>
    <mergeCell ref="E91:E92"/>
    <mergeCell ref="F91:F92"/>
    <mergeCell ref="F45:F46"/>
    <mergeCell ref="C45:C46"/>
    <mergeCell ref="D91:D92"/>
    <mergeCell ref="E6:E7"/>
    <mergeCell ref="A1:L1"/>
    <mergeCell ref="H91:H92"/>
    <mergeCell ref="J91:J92"/>
    <mergeCell ref="K91:K92"/>
    <mergeCell ref="B91:B92"/>
    <mergeCell ref="B4:G4"/>
    <mergeCell ref="E45:E46"/>
    <mergeCell ref="C6:C7"/>
    <mergeCell ref="J3:K3"/>
    <mergeCell ref="J45:J46"/>
    <mergeCell ref="A91:A92"/>
    <mergeCell ref="K167:K168"/>
    <mergeCell ref="L167:L168"/>
    <mergeCell ref="K6:K7"/>
    <mergeCell ref="B6:B7"/>
    <mergeCell ref="D6:D7"/>
    <mergeCell ref="I128:I129"/>
    <mergeCell ref="A30:A31"/>
    <mergeCell ref="B30:B31"/>
    <mergeCell ref="F310:F311"/>
    <mergeCell ref="C310:C311"/>
    <mergeCell ref="L128:L129"/>
    <mergeCell ref="L91:L92"/>
    <mergeCell ref="K128:K129"/>
    <mergeCell ref="C128:C129"/>
    <mergeCell ref="G91:G92"/>
    <mergeCell ref="D262:D263"/>
    <mergeCell ref="H262:H263"/>
    <mergeCell ref="J128:J129"/>
    <mergeCell ref="L334:L335"/>
    <mergeCell ref="E334:E335"/>
    <mergeCell ref="F334:F335"/>
    <mergeCell ref="H334:H335"/>
    <mergeCell ref="L186:L187"/>
    <mergeCell ref="L232:L233"/>
    <mergeCell ref="K232:K233"/>
    <mergeCell ref="K186:K187"/>
    <mergeCell ref="L310:L311"/>
    <mergeCell ref="J186:J187"/>
    <mergeCell ref="D334:D335"/>
    <mergeCell ref="C391:C392"/>
    <mergeCell ref="G334:G335"/>
    <mergeCell ref="A462:B462"/>
    <mergeCell ref="A459:B459"/>
    <mergeCell ref="I334:I335"/>
    <mergeCell ref="D409:D410"/>
    <mergeCell ref="A334:A335"/>
    <mergeCell ref="H409:H410"/>
    <mergeCell ref="C361:C362"/>
    <mergeCell ref="I186:I187"/>
    <mergeCell ref="J232:J233"/>
    <mergeCell ref="I262:I263"/>
    <mergeCell ref="F634:F635"/>
    <mergeCell ref="H634:H635"/>
    <mergeCell ref="G262:G263"/>
    <mergeCell ref="J262:J263"/>
    <mergeCell ref="I409:I410"/>
    <mergeCell ref="H232:H233"/>
    <mergeCell ref="J409:J410"/>
    <mergeCell ref="A497:B497"/>
    <mergeCell ref="A498:B498"/>
    <mergeCell ref="A499:B499"/>
    <mergeCell ref="A500:B500"/>
    <mergeCell ref="A461:B461"/>
    <mergeCell ref="A474:B474"/>
    <mergeCell ref="A473:B473"/>
    <mergeCell ref="A478:B478"/>
    <mergeCell ref="A483:B483"/>
    <mergeCell ref="A492:B492"/>
    <mergeCell ref="A508:B508"/>
    <mergeCell ref="L643:L644"/>
    <mergeCell ref="A512:B512"/>
    <mergeCell ref="A513:B513"/>
    <mergeCell ref="G625:G626"/>
    <mergeCell ref="A556:A557"/>
    <mergeCell ref="L634:L635"/>
    <mergeCell ref="K634:K635"/>
    <mergeCell ref="A510:B510"/>
    <mergeCell ref="A490:B491"/>
    <mergeCell ref="J634:J635"/>
    <mergeCell ref="G634:G635"/>
    <mergeCell ref="E634:E635"/>
    <mergeCell ref="A560:A562"/>
    <mergeCell ref="A495:B495"/>
    <mergeCell ref="I634:I635"/>
    <mergeCell ref="A522:A524"/>
    <mergeCell ref="A543:A545"/>
    <mergeCell ref="F661:F662"/>
    <mergeCell ref="D643:D644"/>
    <mergeCell ref="G643:G644"/>
    <mergeCell ref="J334:J335"/>
    <mergeCell ref="C490:C491"/>
    <mergeCell ref="F643:F644"/>
    <mergeCell ref="H643:H644"/>
    <mergeCell ref="J643:J644"/>
    <mergeCell ref="A661:E662"/>
    <mergeCell ref="A493:B493"/>
    <mergeCell ref="B45:B46"/>
    <mergeCell ref="A496:B496"/>
    <mergeCell ref="A477:B477"/>
    <mergeCell ref="B262:B263"/>
    <mergeCell ref="A479:B479"/>
    <mergeCell ref="C469:C470"/>
    <mergeCell ref="A482:B482"/>
    <mergeCell ref="A457:B458"/>
    <mergeCell ref="B308:K308"/>
    <mergeCell ref="F262:F263"/>
    <mergeCell ref="B167:B168"/>
    <mergeCell ref="B128:B129"/>
    <mergeCell ref="C334:C335"/>
    <mergeCell ref="A391:A392"/>
    <mergeCell ref="A361:A362"/>
    <mergeCell ref="B334:B335"/>
    <mergeCell ref="A128:A129"/>
    <mergeCell ref="A167:A168"/>
    <mergeCell ref="A232:A233"/>
    <mergeCell ref="C376:C377"/>
    <mergeCell ref="A229:A230"/>
    <mergeCell ref="B565:B566"/>
    <mergeCell ref="B186:B187"/>
    <mergeCell ref="A563:A564"/>
    <mergeCell ref="B563:B564"/>
    <mergeCell ref="A511:B511"/>
    <mergeCell ref="B488:C488"/>
    <mergeCell ref="A515:B515"/>
    <mergeCell ref="A501:B501"/>
    <mergeCell ref="C186:C187"/>
    <mergeCell ref="I643:I644"/>
    <mergeCell ref="B641:I641"/>
    <mergeCell ref="K643:K644"/>
    <mergeCell ref="A262:A263"/>
    <mergeCell ref="A506:B507"/>
    <mergeCell ref="A540:A542"/>
    <mergeCell ref="A509:B509"/>
    <mergeCell ref="A494:B494"/>
    <mergeCell ref="A476:B476"/>
    <mergeCell ref="A481:B481"/>
    <mergeCell ref="A654:C654"/>
    <mergeCell ref="C634:C635"/>
    <mergeCell ref="A652:C653"/>
    <mergeCell ref="A643:A644"/>
    <mergeCell ref="D634:D635"/>
    <mergeCell ref="A514:B514"/>
    <mergeCell ref="A528:A530"/>
    <mergeCell ref="A531:A533"/>
    <mergeCell ref="B643:B644"/>
    <mergeCell ref="C643:C644"/>
  </mergeCells>
  <printOptions horizontalCentered="1"/>
  <pageMargins left="0" right="0" top="0.1968503937007874" bottom="0" header="0" footer="0"/>
  <pageSetup horizontalDpi="600" verticalDpi="600" orientation="portrait" paperSize="9" scale="50" r:id="rId1"/>
  <headerFooter alignWithMargins="0">
    <oddFooter>&amp;CPágina &amp;P</oddFooter>
  </headerFooter>
  <rowBreaks count="11" manualBreakCount="11">
    <brk id="87" max="11" man="1"/>
    <brk id="164" max="11" man="1"/>
    <brk id="227" max="11" man="1"/>
    <brk id="306" max="11" man="1"/>
    <brk id="372" max="11" man="1"/>
    <brk id="453" max="11" man="1"/>
    <brk id="516" max="11" man="1"/>
    <brk id="577" max="11" man="1"/>
    <brk id="621" max="11" man="1"/>
    <brk id="679" max="11" man="1"/>
    <brk id="70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DGRH</dc:creator>
  <cp:keywords/>
  <dc:description/>
  <cp:lastModifiedBy>Valter Ferreira</cp:lastModifiedBy>
  <cp:lastPrinted>2016-03-30T18:14:27Z</cp:lastPrinted>
  <dcterms:created xsi:type="dcterms:W3CDTF">2002-01-30T11:30:23Z</dcterms:created>
  <dcterms:modified xsi:type="dcterms:W3CDTF">2016-08-12T08:57:44Z</dcterms:modified>
  <cp:category/>
  <cp:version/>
  <cp:contentType/>
  <cp:contentStatus/>
</cp:coreProperties>
</file>